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54" windowWidth="12118" windowHeight="8124" tabRatio="934"/>
  </bookViews>
  <sheets>
    <sheet name="Inf_BÁSICAS" sheetId="8" r:id="rId1"/>
    <sheet name="Médico" sheetId="4" r:id="rId2"/>
    <sheet name="Odontóloga" sheetId="5" r:id="rId3"/>
    <sheet name="ASB" sheetId="6" r:id="rId4"/>
    <sheet name="Psicóloga" sheetId="7" r:id="rId5"/>
    <sheet name="QUADRO-RESUMO" sheetId="10" r:id="rId6"/>
  </sheets>
  <calcPr calcId="125725"/>
</workbook>
</file>

<file path=xl/calcChain.xml><?xml version="1.0" encoding="utf-8"?>
<calcChain xmlns="http://schemas.openxmlformats.org/spreadsheetml/2006/main">
  <c r="H36" i="6"/>
  <c r="H36" i="5"/>
  <c r="H42" s="1"/>
  <c r="H64" s="1"/>
  <c r="H99"/>
  <c r="H100"/>
  <c r="H99" i="6"/>
  <c r="H100"/>
  <c r="H100" i="7"/>
  <c r="H99"/>
  <c r="H36"/>
  <c r="I15"/>
  <c r="I21" s="1"/>
  <c r="I91" i="6"/>
  <c r="I91" i="5"/>
  <c r="I15" i="6"/>
  <c r="I21" s="1"/>
  <c r="I15" i="5"/>
  <c r="I21" s="1"/>
  <c r="I22"/>
  <c r="C27" i="8"/>
  <c r="I23" i="5"/>
  <c r="I23" i="6"/>
  <c r="I23" i="7"/>
  <c r="I22"/>
  <c r="I22" i="6"/>
  <c r="I22" i="4"/>
  <c r="I16" i="7"/>
  <c r="B6" i="10" s="1"/>
  <c r="I16" i="6"/>
  <c r="B5" i="10" s="1"/>
  <c r="I17" i="7"/>
  <c r="I17" i="6"/>
  <c r="I17" i="5"/>
  <c r="I17" i="4"/>
  <c r="I16" i="5"/>
  <c r="B4" i="10" s="1"/>
  <c r="I5" i="5"/>
  <c r="I132" i="7"/>
  <c r="I126"/>
  <c r="B115"/>
  <c r="B113"/>
  <c r="B112"/>
  <c r="B111"/>
  <c r="B110"/>
  <c r="B109"/>
  <c r="H101"/>
  <c r="H81"/>
  <c r="H77"/>
  <c r="H66"/>
  <c r="H63"/>
  <c r="H65" s="1"/>
  <c r="H60"/>
  <c r="H31"/>
  <c r="I14"/>
  <c r="E10"/>
  <c r="C10"/>
  <c r="A10"/>
  <c r="I13" s="1"/>
  <c r="I5"/>
  <c r="I3"/>
  <c r="I132" i="6"/>
  <c r="I126"/>
  <c r="B115"/>
  <c r="B113"/>
  <c r="B112"/>
  <c r="B111"/>
  <c r="B110"/>
  <c r="B109"/>
  <c r="H101"/>
  <c r="H81"/>
  <c r="H77"/>
  <c r="H66"/>
  <c r="H63"/>
  <c r="H65" s="1"/>
  <c r="H60"/>
  <c r="H31"/>
  <c r="I14"/>
  <c r="E10"/>
  <c r="C10"/>
  <c r="A10"/>
  <c r="I13" s="1"/>
  <c r="I5"/>
  <c r="I3"/>
  <c r="I132" i="5"/>
  <c r="I126"/>
  <c r="B115"/>
  <c r="B113"/>
  <c r="B112"/>
  <c r="B111"/>
  <c r="B110"/>
  <c r="B109"/>
  <c r="H101"/>
  <c r="H81"/>
  <c r="H77"/>
  <c r="H66"/>
  <c r="H63"/>
  <c r="H65" s="1"/>
  <c r="H61"/>
  <c r="H60"/>
  <c r="H31"/>
  <c r="I14"/>
  <c r="E10"/>
  <c r="C10"/>
  <c r="A10"/>
  <c r="I13" s="1"/>
  <c r="I3"/>
  <c r="H66" i="4"/>
  <c r="H60"/>
  <c r="H61" s="1"/>
  <c r="H62" s="1"/>
  <c r="H63"/>
  <c r="H65" s="1"/>
  <c r="H101"/>
  <c r="H105" i="7" l="1"/>
  <c r="H105" i="5"/>
  <c r="H105" i="6"/>
  <c r="H42" i="7"/>
  <c r="H64" s="1"/>
  <c r="H61"/>
  <c r="H42" i="6"/>
  <c r="H64" s="1"/>
  <c r="H61"/>
  <c r="H67" i="5"/>
  <c r="H62"/>
  <c r="H100" i="4"/>
  <c r="H99"/>
  <c r="H62" i="7" l="1"/>
  <c r="H62" i="6"/>
  <c r="H67"/>
  <c r="H105" i="4"/>
  <c r="D30" i="8"/>
  <c r="E30"/>
  <c r="F30"/>
  <c r="I91" i="7" s="1"/>
  <c r="C30" i="8"/>
  <c r="C26"/>
  <c r="C28" s="1"/>
  <c r="D27"/>
  <c r="E27"/>
  <c r="F27"/>
  <c r="H36" i="4"/>
  <c r="H42" s="1"/>
  <c r="H64" s="1"/>
  <c r="H67" s="1"/>
  <c r="C10"/>
  <c r="E10"/>
  <c r="I16"/>
  <c r="B3" i="10" s="1"/>
  <c r="I15" i="4"/>
  <c r="I21" s="1"/>
  <c r="I14"/>
  <c r="D10" i="8"/>
  <c r="E10"/>
  <c r="C10"/>
  <c r="A10" i="4"/>
  <c r="I13" s="1"/>
  <c r="I5"/>
  <c r="I3"/>
  <c r="E16" i="8"/>
  <c r="E17" s="1"/>
  <c r="E18" s="1"/>
  <c r="F16"/>
  <c r="F17" s="1"/>
  <c r="F18" s="1"/>
  <c r="C16"/>
  <c r="C17" s="1"/>
  <c r="C18" s="1"/>
  <c r="D16"/>
  <c r="D19" s="1"/>
  <c r="F26"/>
  <c r="E26"/>
  <c r="D26"/>
  <c r="D21"/>
  <c r="I23" i="4" l="1"/>
  <c r="I25" s="1"/>
  <c r="I66" s="1"/>
  <c r="I25" i="5"/>
  <c r="I25" i="7"/>
  <c r="I62" s="1"/>
  <c r="I25" i="6"/>
  <c r="I62" s="1"/>
  <c r="I91" i="4"/>
  <c r="I95" s="1"/>
  <c r="I113" s="1"/>
  <c r="I95" i="7"/>
  <c r="I113" s="1"/>
  <c r="I95" i="5"/>
  <c r="I113" s="1"/>
  <c r="I95" i="6"/>
  <c r="I113" s="1"/>
  <c r="H67" i="7"/>
  <c r="F28" i="8"/>
  <c r="I45" i="7" s="1"/>
  <c r="E28" i="8"/>
  <c r="I45" i="6" s="1"/>
  <c r="D17" i="8"/>
  <c r="D18" s="1"/>
  <c r="C19"/>
  <c r="D28"/>
  <c r="I45" i="5" s="1"/>
  <c r="F19" i="8"/>
  <c r="E19"/>
  <c r="B115" i="4"/>
  <c r="B113"/>
  <c r="B112"/>
  <c r="B111"/>
  <c r="H81"/>
  <c r="H77"/>
  <c r="H31"/>
  <c r="B109"/>
  <c r="B110"/>
  <c r="I126"/>
  <c r="I132"/>
  <c r="I30" i="5" l="1"/>
  <c r="I29"/>
  <c r="I80" i="7"/>
  <c r="I81" s="1"/>
  <c r="I86" s="1"/>
  <c r="I74"/>
  <c r="I37"/>
  <c r="I75"/>
  <c r="I72"/>
  <c r="I73"/>
  <c r="I63"/>
  <c r="I30"/>
  <c r="I66"/>
  <c r="I40"/>
  <c r="I60"/>
  <c r="I41"/>
  <c r="I109"/>
  <c r="I76"/>
  <c r="I36"/>
  <c r="I35"/>
  <c r="I29"/>
  <c r="I39"/>
  <c r="I71"/>
  <c r="I65"/>
  <c r="I34"/>
  <c r="I38"/>
  <c r="I64"/>
  <c r="I61"/>
  <c r="I40" i="5"/>
  <c r="I63"/>
  <c r="I75"/>
  <c r="I76"/>
  <c r="I62"/>
  <c r="I61"/>
  <c r="I41"/>
  <c r="I71"/>
  <c r="I60"/>
  <c r="I73"/>
  <c r="I65"/>
  <c r="I34"/>
  <c r="I80"/>
  <c r="I81" s="1"/>
  <c r="I86" s="1"/>
  <c r="I35"/>
  <c r="I64"/>
  <c r="I74"/>
  <c r="I37"/>
  <c r="I109"/>
  <c r="I38"/>
  <c r="I66"/>
  <c r="I39"/>
  <c r="I36"/>
  <c r="I72"/>
  <c r="I40" i="6"/>
  <c r="I29"/>
  <c r="I66"/>
  <c r="I71"/>
  <c r="I63"/>
  <c r="I60"/>
  <c r="I72"/>
  <c r="I75"/>
  <c r="I64"/>
  <c r="I39"/>
  <c r="I37"/>
  <c r="I61"/>
  <c r="I36"/>
  <c r="I38"/>
  <c r="I73"/>
  <c r="I76"/>
  <c r="I30"/>
  <c r="I31" s="1"/>
  <c r="I53" s="1"/>
  <c r="I41"/>
  <c r="I80"/>
  <c r="I81" s="1"/>
  <c r="I86" s="1"/>
  <c r="I65"/>
  <c r="I109"/>
  <c r="I35"/>
  <c r="I34"/>
  <c r="I74"/>
  <c r="I45" i="4"/>
  <c r="I49" s="1"/>
  <c r="I55" s="1"/>
  <c r="I49" i="5"/>
  <c r="I55" s="1"/>
  <c r="I49" i="6"/>
  <c r="I55" s="1"/>
  <c r="I49" i="7"/>
  <c r="I55" s="1"/>
  <c r="I63" i="4"/>
  <c r="I60"/>
  <c r="I71"/>
  <c r="I109"/>
  <c r="I29"/>
  <c r="I64"/>
  <c r="I65"/>
  <c r="I61"/>
  <c r="I62"/>
  <c r="I37"/>
  <c r="I36"/>
  <c r="I40"/>
  <c r="I35"/>
  <c r="I39"/>
  <c r="I38"/>
  <c r="I34"/>
  <c r="I41"/>
  <c r="I73"/>
  <c r="I72"/>
  <c r="I76"/>
  <c r="I75"/>
  <c r="I80"/>
  <c r="I81" s="1"/>
  <c r="I86" s="1"/>
  <c r="I30"/>
  <c r="I74"/>
  <c r="I67" i="7" l="1"/>
  <c r="I111" s="1"/>
  <c r="I42" i="6"/>
  <c r="I54" s="1"/>
  <c r="I56" s="1"/>
  <c r="I110" s="1"/>
  <c r="I42" i="7"/>
  <c r="I54" s="1"/>
  <c r="I31"/>
  <c r="I53" s="1"/>
  <c r="I77" i="6"/>
  <c r="I85" s="1"/>
  <c r="I87" s="1"/>
  <c r="I112" s="1"/>
  <c r="I77" i="5"/>
  <c r="I85" s="1"/>
  <c r="I87" s="1"/>
  <c r="I112" s="1"/>
  <c r="I67"/>
  <c r="I111" s="1"/>
  <c r="I77" i="7"/>
  <c r="I85" s="1"/>
  <c r="I87" s="1"/>
  <c r="I112" s="1"/>
  <c r="I42" i="5"/>
  <c r="I54" s="1"/>
  <c r="I67" i="6"/>
  <c r="I111" s="1"/>
  <c r="I31" i="5"/>
  <c r="I53" s="1"/>
  <c r="I67" i="4"/>
  <c r="I111" s="1"/>
  <c r="I77"/>
  <c r="I85" s="1"/>
  <c r="I87" s="1"/>
  <c r="I112" s="1"/>
  <c r="I31"/>
  <c r="I53" s="1"/>
  <c r="I42"/>
  <c r="I54" s="1"/>
  <c r="I56" i="5" l="1"/>
  <c r="I110" s="1"/>
  <c r="I114" s="1"/>
  <c r="I99" s="1"/>
  <c r="I100" s="1"/>
  <c r="I56" i="7"/>
  <c r="I110" s="1"/>
  <c r="I114" s="1"/>
  <c r="I99" s="1"/>
  <c r="I114" i="6"/>
  <c r="I99" s="1"/>
  <c r="I100" s="1"/>
  <c r="I101" s="1"/>
  <c r="I102" s="1"/>
  <c r="I131" s="1"/>
  <c r="I134" s="1"/>
  <c r="I56" i="4"/>
  <c r="I110" s="1"/>
  <c r="I114" s="1"/>
  <c r="I100" i="7" l="1"/>
  <c r="I101" s="1"/>
  <c r="I103" s="1"/>
  <c r="I103" i="6"/>
  <c r="I104"/>
  <c r="I101" i="5"/>
  <c r="I99" i="4"/>
  <c r="I102" i="7" l="1"/>
  <c r="I104"/>
  <c r="I105" i="6"/>
  <c r="I104" i="5"/>
  <c r="I103"/>
  <c r="I102"/>
  <c r="I100" i="4"/>
  <c r="I101" s="1"/>
  <c r="I105" i="7" l="1"/>
  <c r="I115" s="1"/>
  <c r="I116" s="1"/>
  <c r="C6" i="10" s="1"/>
  <c r="E6" s="1"/>
  <c r="G6" s="1"/>
  <c r="I131" i="7"/>
  <c r="I134" s="1"/>
  <c r="I133" i="6"/>
  <c r="I115"/>
  <c r="I116" s="1"/>
  <c r="C5" i="10" s="1"/>
  <c r="E5" s="1"/>
  <c r="G5" s="1"/>
  <c r="I105" i="5"/>
  <c r="I131"/>
  <c r="I134" s="1"/>
  <c r="I103" i="4"/>
  <c r="I104"/>
  <c r="I102"/>
  <c r="I133" i="7" l="1"/>
  <c r="I115" i="5"/>
  <c r="I116" s="1"/>
  <c r="C4" i="10" s="1"/>
  <c r="E4" s="1"/>
  <c r="G4" s="1"/>
  <c r="I133" i="5"/>
  <c r="I105" i="4"/>
  <c r="I131"/>
  <c r="I134" s="1"/>
  <c r="I115" l="1"/>
  <c r="I116" s="1"/>
  <c r="C3" i="10" s="1"/>
  <c r="E3" s="1"/>
  <c r="G3" s="1"/>
  <c r="G7" s="1"/>
  <c r="G13" s="1"/>
  <c r="G14" s="1"/>
  <c r="I133" i="4"/>
</calcChain>
</file>

<file path=xl/comments1.xml><?xml version="1.0" encoding="utf-8"?>
<comments xmlns="http://schemas.openxmlformats.org/spreadsheetml/2006/main">
  <authors>
    <author>rr20007</author>
  </authors>
  <commentList>
    <comment ref="B10" authorId="0">
      <text>
        <r>
          <rPr>
            <b/>
            <sz val="9"/>
            <color indexed="81"/>
            <rFont val="Tahoma"/>
            <family val="2"/>
          </rPr>
          <t xml:space="preserve">Justificativa:
</t>
        </r>
        <r>
          <rPr>
            <sz val="9"/>
            <color indexed="81"/>
            <rFont val="Tahoma"/>
            <family val="2"/>
          </rPr>
          <t xml:space="preserve">Vigora o entendimento de que a base de cálculo do adicional de insalubridade deve ser o salário mínimo, mesmo após a vigência da Constituição Federal de 1988, conforme RE 565.714/SP e Súmula Vinculante nº 4.
Salário Mínimo vigente: R$ 937,00 - Lei 13.152/2015 / Dec. 8.948/2016.
</t>
        </r>
      </text>
    </comment>
  </commentList>
</comments>
</file>

<file path=xl/comments2.xml><?xml version="1.0" encoding="utf-8"?>
<comments xmlns="http://schemas.openxmlformats.org/spreadsheetml/2006/main">
  <authors>
    <author>rr20007</author>
  </authors>
  <commentList>
    <comment ref="H29" authorId="0">
      <text>
        <r>
          <rPr>
            <b/>
            <sz val="9"/>
            <color indexed="81"/>
            <rFont val="Tahoma"/>
            <family val="2"/>
          </rPr>
          <t xml:space="preserve">Justificativa:
</t>
        </r>
        <r>
          <rPr>
            <sz val="9"/>
            <color indexed="81"/>
            <rFont val="Tahoma"/>
            <family val="2"/>
          </rPr>
          <t xml:space="preserve">Conforme art. 7º, da IN CJF nº 001/2016
</t>
        </r>
      </text>
    </comment>
    <comment ref="H30" authorId="0">
      <text>
        <r>
          <rPr>
            <b/>
            <sz val="9"/>
            <color indexed="81"/>
            <rFont val="Tahoma"/>
            <family val="2"/>
          </rPr>
          <t xml:space="preserve">Justificativa:
</t>
        </r>
        <r>
          <rPr>
            <sz val="9"/>
            <color indexed="81"/>
            <rFont val="Tahoma"/>
            <family val="2"/>
          </rPr>
          <t xml:space="preserve">Conforme art. 7º, da IN CJF nº 001/2016
</t>
        </r>
      </text>
    </comment>
    <comment ref="H31" authorId="0">
      <text>
        <r>
          <rPr>
            <b/>
            <sz val="9"/>
            <color indexed="81"/>
            <rFont val="Tahoma"/>
            <family val="2"/>
          </rPr>
          <t xml:space="preserve">Justificativa:
</t>
        </r>
        <r>
          <rPr>
            <sz val="9"/>
            <color indexed="81"/>
            <rFont val="Tahoma"/>
            <family val="2"/>
          </rPr>
          <t xml:space="preserve">Conforme art. 7º, da IN CJF nº 001/2016
</t>
        </r>
      </text>
    </comment>
    <comment ref="H36" authorId="0">
      <text>
        <r>
          <rPr>
            <b/>
            <sz val="9"/>
            <color indexed="81"/>
            <rFont val="Tahoma"/>
            <family val="2"/>
          </rPr>
          <t xml:space="preserve">Atenção:
</t>
        </r>
        <r>
          <rPr>
            <sz val="9"/>
            <color indexed="81"/>
            <rFont val="Tahoma"/>
            <family val="2"/>
          </rPr>
          <t>Pode variar entre 0,5% a 6% (RAT Ajustado - RAT x FAP)
Apresentar Guia de Previdência para comprovação.</t>
        </r>
      </text>
    </comment>
    <comment ref="H71" authorId="0">
      <text>
        <r>
          <rPr>
            <b/>
            <sz val="9"/>
            <color indexed="81"/>
            <rFont val="Tahoma"/>
            <family val="2"/>
          </rPr>
          <t xml:space="preserve">Justificativa:
</t>
        </r>
        <r>
          <rPr>
            <sz val="9"/>
            <color indexed="81"/>
            <rFont val="Tahoma"/>
            <family val="2"/>
          </rPr>
          <t xml:space="preserve">Conforme edital
</t>
        </r>
      </text>
    </comment>
  </commentList>
</comments>
</file>

<file path=xl/comments3.xml><?xml version="1.0" encoding="utf-8"?>
<comments xmlns="http://schemas.openxmlformats.org/spreadsheetml/2006/main">
  <authors>
    <author>rr20007</author>
  </authors>
  <commentList>
    <comment ref="H29" authorId="0">
      <text>
        <r>
          <rPr>
            <b/>
            <sz val="9"/>
            <color indexed="81"/>
            <rFont val="Tahoma"/>
            <family val="2"/>
          </rPr>
          <t xml:space="preserve">Justificativa:
</t>
        </r>
        <r>
          <rPr>
            <sz val="9"/>
            <color indexed="81"/>
            <rFont val="Tahoma"/>
            <family val="2"/>
          </rPr>
          <t xml:space="preserve">Conforme art. 7º, da IN CJF nº 001/2016
</t>
        </r>
      </text>
    </comment>
    <comment ref="H30" authorId="0">
      <text>
        <r>
          <rPr>
            <b/>
            <sz val="9"/>
            <color indexed="81"/>
            <rFont val="Tahoma"/>
            <family val="2"/>
          </rPr>
          <t xml:space="preserve">Justificativa:
</t>
        </r>
        <r>
          <rPr>
            <sz val="9"/>
            <color indexed="81"/>
            <rFont val="Tahoma"/>
            <family val="2"/>
          </rPr>
          <t xml:space="preserve">Conforme art. 7º, da IN CJF nº 001/2016
</t>
        </r>
      </text>
    </comment>
    <comment ref="H31" authorId="0">
      <text>
        <r>
          <rPr>
            <b/>
            <sz val="9"/>
            <color indexed="81"/>
            <rFont val="Tahoma"/>
            <family val="2"/>
          </rPr>
          <t xml:space="preserve">Justificativa:
</t>
        </r>
        <r>
          <rPr>
            <sz val="9"/>
            <color indexed="81"/>
            <rFont val="Tahoma"/>
            <family val="2"/>
          </rPr>
          <t xml:space="preserve">Conforme art. 7º, da IN CJF nº 001/2016
</t>
        </r>
      </text>
    </comment>
    <comment ref="H36" authorId="0">
      <text>
        <r>
          <rPr>
            <b/>
            <sz val="9"/>
            <color indexed="81"/>
            <rFont val="Tahoma"/>
            <family val="2"/>
          </rPr>
          <t xml:space="preserve">Atenção:
</t>
        </r>
        <r>
          <rPr>
            <sz val="9"/>
            <color indexed="81"/>
            <rFont val="Tahoma"/>
            <family val="2"/>
          </rPr>
          <t>Pode variar entre 0,5% a 6% (RAT Ajustado - RAT x FAP)
Apresentar Guia de Previdência para comprovação.</t>
        </r>
      </text>
    </comment>
    <comment ref="H71" authorId="0">
      <text>
        <r>
          <rPr>
            <b/>
            <sz val="9"/>
            <color indexed="81"/>
            <rFont val="Tahoma"/>
            <family val="2"/>
          </rPr>
          <t xml:space="preserve">Justificativa:
</t>
        </r>
        <r>
          <rPr>
            <sz val="9"/>
            <color indexed="81"/>
            <rFont val="Tahoma"/>
            <family val="2"/>
          </rPr>
          <t xml:space="preserve">Conforme edital
</t>
        </r>
      </text>
    </comment>
  </commentList>
</comments>
</file>

<file path=xl/comments4.xml><?xml version="1.0" encoding="utf-8"?>
<comments xmlns="http://schemas.openxmlformats.org/spreadsheetml/2006/main">
  <authors>
    <author>rr20007</author>
  </authors>
  <commentList>
    <comment ref="H29" authorId="0">
      <text>
        <r>
          <rPr>
            <b/>
            <sz val="9"/>
            <color indexed="81"/>
            <rFont val="Tahoma"/>
            <family val="2"/>
          </rPr>
          <t xml:space="preserve">Justificativa:
</t>
        </r>
        <r>
          <rPr>
            <sz val="9"/>
            <color indexed="81"/>
            <rFont val="Tahoma"/>
            <family val="2"/>
          </rPr>
          <t xml:space="preserve">Conforme art. 7º, da IN CJF nº 001/2016
</t>
        </r>
      </text>
    </comment>
    <comment ref="H30" authorId="0">
      <text>
        <r>
          <rPr>
            <b/>
            <sz val="9"/>
            <color indexed="81"/>
            <rFont val="Tahoma"/>
            <family val="2"/>
          </rPr>
          <t xml:space="preserve">Justificativa:
</t>
        </r>
        <r>
          <rPr>
            <sz val="9"/>
            <color indexed="81"/>
            <rFont val="Tahoma"/>
            <family val="2"/>
          </rPr>
          <t xml:space="preserve">Conforme art. 7º, da IN CJF nº 001/2016
</t>
        </r>
      </text>
    </comment>
    <comment ref="H31" authorId="0">
      <text>
        <r>
          <rPr>
            <b/>
            <sz val="9"/>
            <color indexed="81"/>
            <rFont val="Tahoma"/>
            <family val="2"/>
          </rPr>
          <t xml:space="preserve">Justificativa:
</t>
        </r>
        <r>
          <rPr>
            <sz val="9"/>
            <color indexed="81"/>
            <rFont val="Tahoma"/>
            <family val="2"/>
          </rPr>
          <t xml:space="preserve">Conforme art. 7º, da IN CJF nº 001/2016
</t>
        </r>
      </text>
    </comment>
    <comment ref="H36" authorId="0">
      <text>
        <r>
          <rPr>
            <b/>
            <sz val="9"/>
            <color indexed="81"/>
            <rFont val="Tahoma"/>
            <family val="2"/>
          </rPr>
          <t xml:space="preserve">Atenção:
</t>
        </r>
        <r>
          <rPr>
            <sz val="9"/>
            <color indexed="81"/>
            <rFont val="Tahoma"/>
            <family val="2"/>
          </rPr>
          <t>Pode variar entre 0,5% a 6% (RAT Ajustado - RAT x FAP)
Apresentar Guia de Previdência para comprovação.</t>
        </r>
      </text>
    </comment>
    <comment ref="H71" authorId="0">
      <text>
        <r>
          <rPr>
            <b/>
            <sz val="9"/>
            <color indexed="81"/>
            <rFont val="Tahoma"/>
            <family val="2"/>
          </rPr>
          <t xml:space="preserve">Justificativa:
</t>
        </r>
        <r>
          <rPr>
            <sz val="9"/>
            <color indexed="81"/>
            <rFont val="Tahoma"/>
            <family val="2"/>
          </rPr>
          <t xml:space="preserve">Conforme edital
</t>
        </r>
      </text>
    </comment>
  </commentList>
</comments>
</file>

<file path=xl/comments5.xml><?xml version="1.0" encoding="utf-8"?>
<comments xmlns="http://schemas.openxmlformats.org/spreadsheetml/2006/main">
  <authors>
    <author>rr20007</author>
  </authors>
  <commentList>
    <comment ref="H29" authorId="0">
      <text>
        <r>
          <rPr>
            <b/>
            <sz val="9"/>
            <color indexed="81"/>
            <rFont val="Tahoma"/>
            <family val="2"/>
          </rPr>
          <t xml:space="preserve">Justificativa:
</t>
        </r>
        <r>
          <rPr>
            <sz val="9"/>
            <color indexed="81"/>
            <rFont val="Tahoma"/>
            <family val="2"/>
          </rPr>
          <t xml:space="preserve">Conforme art. 7º, da IN CJF nº 001/2016
</t>
        </r>
      </text>
    </comment>
    <comment ref="H30" authorId="0">
      <text>
        <r>
          <rPr>
            <b/>
            <sz val="9"/>
            <color indexed="81"/>
            <rFont val="Tahoma"/>
            <family val="2"/>
          </rPr>
          <t xml:space="preserve">Justificativa:
</t>
        </r>
        <r>
          <rPr>
            <sz val="9"/>
            <color indexed="81"/>
            <rFont val="Tahoma"/>
            <family val="2"/>
          </rPr>
          <t xml:space="preserve">Conforme art. 7º, da IN CJF nº 001/2016
</t>
        </r>
      </text>
    </comment>
    <comment ref="H31" authorId="0">
      <text>
        <r>
          <rPr>
            <b/>
            <sz val="9"/>
            <color indexed="81"/>
            <rFont val="Tahoma"/>
            <family val="2"/>
          </rPr>
          <t xml:space="preserve">Justificativa:
</t>
        </r>
        <r>
          <rPr>
            <sz val="9"/>
            <color indexed="81"/>
            <rFont val="Tahoma"/>
            <family val="2"/>
          </rPr>
          <t xml:space="preserve">Conforme art. 7º, da IN CJF nº 001/2016
</t>
        </r>
      </text>
    </comment>
    <comment ref="H36" authorId="0">
      <text>
        <r>
          <rPr>
            <b/>
            <sz val="9"/>
            <color indexed="81"/>
            <rFont val="Tahoma"/>
            <family val="2"/>
          </rPr>
          <t xml:space="preserve">Atenção:
</t>
        </r>
        <r>
          <rPr>
            <sz val="9"/>
            <color indexed="81"/>
            <rFont val="Tahoma"/>
            <family val="2"/>
          </rPr>
          <t>Pode variar entre 0,5% a 6% (RAT Ajustado - RAT x FAP)
Apresentar Guia de Previdência para comprovação.</t>
        </r>
      </text>
    </comment>
    <comment ref="H71" authorId="0">
      <text>
        <r>
          <rPr>
            <b/>
            <sz val="9"/>
            <color indexed="81"/>
            <rFont val="Tahoma"/>
            <family val="2"/>
          </rPr>
          <t xml:space="preserve">Justificativa:
</t>
        </r>
        <r>
          <rPr>
            <sz val="9"/>
            <color indexed="81"/>
            <rFont val="Tahoma"/>
            <family val="2"/>
          </rPr>
          <t xml:space="preserve">Conforme edital
</t>
        </r>
      </text>
    </comment>
  </commentList>
</comments>
</file>

<file path=xl/sharedStrings.xml><?xml version="1.0" encoding="utf-8"?>
<sst xmlns="http://schemas.openxmlformats.org/spreadsheetml/2006/main" count="924" uniqueCount="181">
  <si>
    <t>-</t>
  </si>
  <si>
    <t>VALOR (R$)</t>
  </si>
  <si>
    <t>%</t>
  </si>
  <si>
    <t>Outros (especificar)</t>
  </si>
  <si>
    <t>Lucro</t>
  </si>
  <si>
    <t>Data base da categoria (dia/mês/ano)</t>
  </si>
  <si>
    <t>Categoria profissional (vinculada à execução contratual)</t>
  </si>
  <si>
    <t>Salário Nominativo da Categoria Profissional</t>
  </si>
  <si>
    <t>Tipo de serviço (mesmo serviço com características distintas)</t>
  </si>
  <si>
    <t>A</t>
  </si>
  <si>
    <t>B</t>
  </si>
  <si>
    <t>C</t>
  </si>
  <si>
    <t>D</t>
  </si>
  <si>
    <t>E</t>
  </si>
  <si>
    <t>F</t>
  </si>
  <si>
    <t>G</t>
  </si>
  <si>
    <t>H</t>
  </si>
  <si>
    <t>COMPOSIÇÃO DA REMUNERAÇÃO</t>
  </si>
  <si>
    <t>INSUMOS DIVERSOS</t>
  </si>
  <si>
    <t>Materiais</t>
  </si>
  <si>
    <t>Equipamentos</t>
  </si>
  <si>
    <t>TOTAL SUBMÓDULO 4.1</t>
  </si>
  <si>
    <t>Nota(1):</t>
  </si>
  <si>
    <t>TOTAL SUBMÓDULO 4.2</t>
  </si>
  <si>
    <t>Afastamento Maternidade</t>
  </si>
  <si>
    <t>TOTAL</t>
  </si>
  <si>
    <t>CUSTOS INDIRETOS, TRIBUTOS E LUCRO</t>
  </si>
  <si>
    <t>4.1</t>
  </si>
  <si>
    <t>4.2</t>
  </si>
  <si>
    <t>Custos Indiretos</t>
  </si>
  <si>
    <t>Mão-de-Obra vinculada à execução contratual (valor por empregado)</t>
  </si>
  <si>
    <t>MÓDULO 1 - COMPOSIÇÃO DA REMUNERAÇÃO</t>
  </si>
  <si>
    <t>Quadro Resumo - VALOR MENSAL DOS SERVIÇOS</t>
  </si>
  <si>
    <t>Qde Postos (E)</t>
  </si>
  <si>
    <t>Tipo de Serviço (A)</t>
  </si>
  <si>
    <t>Valor Por Empregado(B)</t>
  </si>
  <si>
    <t>Valor Proposto por Posto (D) = (B x C)</t>
  </si>
  <si>
    <t>Qde de Empregados por posto ( C )</t>
  </si>
  <si>
    <t>Serviço 1 (indicar)</t>
  </si>
  <si>
    <t>Serviço 2 (indicar)</t>
  </si>
  <si>
    <t>Serviço 3 (indicar)</t>
  </si>
  <si>
    <t>Serviço ... (indicar)</t>
  </si>
  <si>
    <t>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</si>
  <si>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</si>
  <si>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</si>
  <si>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</si>
  <si>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</si>
  <si>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</si>
  <si>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</si>
  <si>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</si>
  <si>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nº meses do contrato).</t>
  </si>
  <si>
    <t>Informar o valor da unidade de medida por tipo de serviço.</t>
  </si>
  <si>
    <t>Salário Base</t>
  </si>
  <si>
    <t>Município</t>
  </si>
  <si>
    <t>Nº de meses de execução contratual</t>
  </si>
  <si>
    <t>Tipo de Serviço</t>
  </si>
  <si>
    <t>Unidade de Medida</t>
  </si>
  <si>
    <t>Quantidade total a contratar (em função da unidade de medida)</t>
  </si>
  <si>
    <t>PIS</t>
  </si>
  <si>
    <t>COFINS</t>
  </si>
  <si>
    <t>ISS</t>
  </si>
  <si>
    <t>TRIBUTOS</t>
  </si>
  <si>
    <t>C.1</t>
  </si>
  <si>
    <t>C.2</t>
  </si>
  <si>
    <t>C.3</t>
  </si>
  <si>
    <t>Ano do Acordo, Convenção ou Dissídio Coletivo</t>
  </si>
  <si>
    <t>Classificação Brasileira de Ocupações (CBO)</t>
  </si>
  <si>
    <t xml:space="preserve">Adicional Periculosidade </t>
  </si>
  <si>
    <t>Adicional Insalubridade</t>
  </si>
  <si>
    <t>MÓDULO 2 – ENCARGOS E BENEFÍCIOS ANUAIS, MENSAIS E DIÁRIOS</t>
  </si>
  <si>
    <t>13º Salário, Férias e Adicional de Férias</t>
  </si>
  <si>
    <t>TOTAL SUBMÓDULO 2.1</t>
  </si>
  <si>
    <t>GPS, FGTS e Outras Contribuições</t>
  </si>
  <si>
    <t>SESC ou SESI</t>
  </si>
  <si>
    <t xml:space="preserve">INSS </t>
  </si>
  <si>
    <t xml:space="preserve">Salário Educação </t>
  </si>
  <si>
    <t xml:space="preserve">SENAI - SENAC </t>
  </si>
  <si>
    <t xml:space="preserve">SEBRAE </t>
  </si>
  <si>
    <t xml:space="preserve">INCRA </t>
  </si>
  <si>
    <t xml:space="preserve">FGTS </t>
  </si>
  <si>
    <t>TOTAL SUBMÓDULO 2.2</t>
  </si>
  <si>
    <t>Submódulo 2.1 - 13º Salário, Férias e Adicional de Férias</t>
  </si>
  <si>
    <t>Submódulo 2.2 - GPS, FGTS e Outras Contribuições</t>
  </si>
  <si>
    <t>Submódulo 2.3 - Benefícios Mensais e Diários</t>
  </si>
  <si>
    <t xml:space="preserve">Transporte </t>
  </si>
  <si>
    <t xml:space="preserve">Auxílio-Refeição/Alimentação </t>
  </si>
  <si>
    <t xml:space="preserve">Assistência Médica e Familiar </t>
  </si>
  <si>
    <t>TOTAL SUBMÓDULO 2.3</t>
  </si>
  <si>
    <t>QUADRO-RESUMO DO MÓDULO 2 - ENCARGOS, BENEFÍCIOS ANUAIS, MENSAIS E DIÁRIOS</t>
  </si>
  <si>
    <t>2.1</t>
  </si>
  <si>
    <t>2.2</t>
  </si>
  <si>
    <t>2.3</t>
  </si>
  <si>
    <t>Módulo 2 - Encargos, Benefícios Anuais, Mensais e Diários</t>
  </si>
  <si>
    <t>Benefícios Mensais e Diários</t>
  </si>
  <si>
    <t>TOTAL DO MÓDULO 1</t>
  </si>
  <si>
    <t>TOTAL DO MÓDULO 2</t>
  </si>
  <si>
    <t>MÓDULO 3 – PROVISÃO PARA RESCISÃO</t>
  </si>
  <si>
    <t>PROVISÃO PARA RESCISÃO</t>
  </si>
  <si>
    <t xml:space="preserve">Aviso Prévio Trabalhado </t>
  </si>
  <si>
    <t>Incidência do FGTS sobre Aviso Prévio Indenizado</t>
  </si>
  <si>
    <t>Aviso Prévio Indenizado</t>
  </si>
  <si>
    <t>Multa do FGTS e Contribuição Social sobre o Aviso Prévio Indenizado</t>
  </si>
  <si>
    <t>Incidência dos encargos do submódulo 2.2 sobre Aviso Prévio Trabalhado</t>
  </si>
  <si>
    <t xml:space="preserve">Multa do FGTS e Contribuição Social sobre o Aviso Prévio Trabalhado. </t>
  </si>
  <si>
    <t>TOTAL DO MÓDULO 3</t>
  </si>
  <si>
    <t>MÓDULO 4 – CUSTO DE REPOSIÇÃO DO PROFISSIONAL AUSENTE</t>
  </si>
  <si>
    <t>Submódulo 4.1 - Ausências Legais</t>
  </si>
  <si>
    <r>
      <t>Férias</t>
    </r>
    <r>
      <rPr>
        <sz val="10"/>
        <rFont val="Arial"/>
        <family val="2"/>
      </rPr>
      <t xml:space="preserve"> </t>
    </r>
  </si>
  <si>
    <t>Ausências Legais</t>
  </si>
  <si>
    <t>Licença Paternidade</t>
  </si>
  <si>
    <r>
      <t>Ausência por Acidente de Trabalho</t>
    </r>
    <r>
      <rPr>
        <sz val="10"/>
        <color indexed="10"/>
        <rFont val="Arial"/>
        <family val="2"/>
      </rPr>
      <t xml:space="preserve"> </t>
    </r>
  </si>
  <si>
    <t>Submódulo 4.2 - Intrajornada</t>
  </si>
  <si>
    <t>Intervalo para Repouso ou Alimentação</t>
  </si>
  <si>
    <t>QUADRO-RESUMO DO MÓDULO 4 - CUSTO DE REPOSIÇÃO DO PROFISSIONAL AUSENTE</t>
  </si>
  <si>
    <t>Módulo 4 - Custo de Reposição do Profissional Ausente</t>
  </si>
  <si>
    <t>Intrajornada</t>
  </si>
  <si>
    <t>TOTAL DO MÓDULO 4</t>
  </si>
  <si>
    <t>MÓDULO 5 – INSUMOS DIVERSOS</t>
  </si>
  <si>
    <t xml:space="preserve">Uniformes </t>
  </si>
  <si>
    <t>TOTAL DO MÓDULO 5</t>
  </si>
  <si>
    <t>MÓDULO 6 – CUSTOS INDIRETOS, TRIBUTOS E LUCRO</t>
  </si>
  <si>
    <t>TOTAL DO MÓDULO 6</t>
  </si>
  <si>
    <t>QUADRO RESUMO DO CUSTO POR EMPREGADO</t>
  </si>
  <si>
    <t>Subtotal (A + B + C + D + E)</t>
  </si>
  <si>
    <t>PREÇO TOTAL POR EMPREGADO</t>
  </si>
  <si>
    <r>
      <rPr>
        <sz val="10"/>
        <rFont val="Arial"/>
        <family val="2"/>
      </rPr>
      <t>Férias e Adicional de Férias</t>
    </r>
  </si>
  <si>
    <t>SAÚDE</t>
  </si>
  <si>
    <t>Boa Vista - RR</t>
  </si>
  <si>
    <t>Data de apresentação da proposta (dia/mês/ano)</t>
  </si>
  <si>
    <t>DISCRIMINAÇÃO DOS SERVIÇOS</t>
  </si>
  <si>
    <t>IDENTIFICAÇÃO DO SERVIÇO</t>
  </si>
  <si>
    <t>DADOS PARA COMPOSIÇÃO DOS CUSTOS REFERENTES À MÃO-DE-OBRA</t>
  </si>
  <si>
    <r>
      <t>13º (décimo-terceiro) salário</t>
    </r>
    <r>
      <rPr>
        <sz val="10"/>
        <color indexed="10"/>
        <rFont val="Arial"/>
        <family val="2"/>
      </rPr>
      <t xml:space="preserve"> </t>
    </r>
  </si>
  <si>
    <t>CATEGORIA --&gt;</t>
  </si>
  <si>
    <t>Divisor de Hora - CLT</t>
  </si>
  <si>
    <t>Valor da Hora Normal</t>
  </si>
  <si>
    <t>Valor do Adicional de Hora Extra (+ 50%)</t>
  </si>
  <si>
    <t>Valor da Hora Noturna Adicional (52m 30s) + (20%) + (50%)</t>
  </si>
  <si>
    <t>Valor do Adicional Noturno</t>
  </si>
  <si>
    <t>Valor do Adicional de Periculosidade (30%) Cláusula Décima Primeira CCT</t>
  </si>
  <si>
    <t>Valor do Adicional de Insalubridade (20%) Cláusula Décima CCT</t>
  </si>
  <si>
    <t>Tarifa de Transporte Urbano</t>
  </si>
  <si>
    <t>Deslocamentos p/ dia</t>
  </si>
  <si>
    <t>Total da despesa</t>
  </si>
  <si>
    <t>Descontado do Empregado</t>
  </si>
  <si>
    <t>Custeado pelo empregador</t>
  </si>
  <si>
    <t>Médico</t>
  </si>
  <si>
    <t>Odontólogo</t>
  </si>
  <si>
    <t>Psicólogo</t>
  </si>
  <si>
    <t>Adicional de Insalubridade
(Art. 193, da CLT c/c Anexo N. 14, da Norma Regulamentadora - NR15)</t>
  </si>
  <si>
    <t>Adicional de Periculosidade
(Justificar e apresentar documentos comprobatórios, caso inclua)</t>
  </si>
  <si>
    <t>Quantidade a contratar</t>
  </si>
  <si>
    <t>Posto</t>
  </si>
  <si>
    <r>
      <t>Área/m</t>
    </r>
    <r>
      <rPr>
        <vertAlign val="superscript"/>
        <sz val="10"/>
        <rFont val="Arial"/>
        <family val="2"/>
      </rPr>
      <t>2</t>
    </r>
  </si>
  <si>
    <t>SAT / RAT</t>
  </si>
  <si>
    <t>SAT-Seguro contra Acidentes de Trabalho/RAT-Riscos Ambientais do Trabalho
(Informar RAT Ajustado, constante da GFIP)</t>
  </si>
  <si>
    <t>Preço Médio do Uniforme Completo:</t>
  </si>
  <si>
    <t>Custo mensal do fornecimento de 1 uniforme completos/Semestre (02/Ano), conforme TR</t>
  </si>
  <si>
    <t>% de Custos Indiretos</t>
  </si>
  <si>
    <t>% de Lucro Pretendido</t>
  </si>
  <si>
    <t>Multa FGTS - Rescisão sem Justa Causa (50%)</t>
  </si>
  <si>
    <t>Salário Normativo da Categoria Profissional</t>
  </si>
  <si>
    <t>Tipo de Serviço
(A)</t>
  </si>
  <si>
    <t>Valor Proposto por Empregado
(B)</t>
  </si>
  <si>
    <t>Qtde. de Empregados por Posto
(C)</t>
  </si>
  <si>
    <t>Valor Proposto por Posto 
(D) = (B x C)</t>
  </si>
  <si>
    <t>I</t>
  </si>
  <si>
    <t>II</t>
  </si>
  <si>
    <t>III</t>
  </si>
  <si>
    <t>IV</t>
  </si>
  <si>
    <t>Qtde. de Postos
(E)</t>
  </si>
  <si>
    <t>VALOR MENSAL DOS SERVIÇOS (I + II + III + IV)</t>
  </si>
  <si>
    <t>Valor Total do Serviço
(F) = (D X E)</t>
  </si>
  <si>
    <t>QUADRO-RESUMO DO VALOR MENSAL DOS SERVIÇOS</t>
  </si>
  <si>
    <t>QUADRO DEMONSTRATIVO DO VALOR GLOBAL DA PROPOSTA</t>
  </si>
  <si>
    <t>DESCRIÇÃO</t>
  </si>
  <si>
    <t>VALOR MENSAL DO SERVIÇOS</t>
  </si>
  <si>
    <t>VALOR GLOBAL DA PROPOSTA (PARA 12 MESES)</t>
  </si>
  <si>
    <t>VALOR GLOBAL DA PROPOSTA (CONTRATO DE 12 MESES)</t>
  </si>
  <si>
    <t>(CCT 2017-2018)</t>
  </si>
  <si>
    <t>ASB</t>
  </si>
</sst>
</file>

<file path=xl/styles.xml><?xml version="1.0" encoding="utf-8"?>
<styleSheet xmlns="http://schemas.openxmlformats.org/spreadsheetml/2006/main">
  <numFmts count="4">
    <numFmt numFmtId="43" formatCode="_-* #,##0.00_-;\-* #,##0.00_-;_-* &quot;-&quot;??_-;_-@_-"/>
    <numFmt numFmtId="164" formatCode="_(&quot;R$ &quot;* #,##0.00_);_(&quot;R$ &quot;* \(#,##0.00\);_(&quot;R$ &quot;* &quot;-&quot;??_);_(@_)"/>
    <numFmt numFmtId="165" formatCode="0.000%"/>
    <numFmt numFmtId="166" formatCode="#,##0.00;[Red]#,##0.00"/>
  </numFmts>
  <fonts count="2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0"/>
      <color indexed="10"/>
      <name val="Arial"/>
      <family val="2"/>
    </font>
    <font>
      <sz val="10"/>
      <color rgb="FFFF0000"/>
      <name val="Arial"/>
      <family val="2"/>
    </font>
    <font>
      <b/>
      <sz val="11"/>
      <color theme="0" tint="-0.14999847407452621"/>
      <name val="Arial"/>
      <family val="2"/>
    </font>
    <font>
      <sz val="11"/>
      <color rgb="FFFF0000"/>
      <name val="Calibri"/>
      <family val="2"/>
      <scheme val="minor"/>
    </font>
    <font>
      <b/>
      <sz val="14"/>
      <color theme="0"/>
      <name val="Calibri"/>
      <family val="2"/>
      <scheme val="minor"/>
    </font>
    <font>
      <b/>
      <sz val="12"/>
      <color theme="0"/>
      <name val="Calibri"/>
      <family val="2"/>
      <scheme val="minor"/>
    </font>
    <font>
      <sz val="9"/>
      <color indexed="81"/>
      <name val="Tahoma"/>
      <family val="2"/>
    </font>
    <font>
      <b/>
      <sz val="9"/>
      <color indexed="81"/>
      <name val="Tahoma"/>
      <family val="2"/>
    </font>
    <font>
      <vertAlign val="superscript"/>
      <sz val="10"/>
      <name val="Arial"/>
      <family val="2"/>
    </font>
    <font>
      <sz val="8"/>
      <color theme="0"/>
      <name val="Arial"/>
      <family val="2"/>
    </font>
    <font>
      <sz val="10"/>
      <color theme="0"/>
      <name val="Arial"/>
      <family val="2"/>
    </font>
    <font>
      <b/>
      <sz val="12"/>
      <color theme="3" tint="0.79998168889431442"/>
      <name val="Arial"/>
      <family val="2"/>
    </font>
    <font>
      <b/>
      <sz val="14"/>
      <color theme="3" tint="0.79998168889431442"/>
      <name val="Arial"/>
      <family val="2"/>
    </font>
    <font>
      <b/>
      <sz val="12"/>
      <color theme="3" tint="-0.499984740745262"/>
      <name val="Arial"/>
      <family val="2"/>
    </font>
  </fonts>
  <fills count="10">
    <fill>
      <patternFill patternType="none"/>
    </fill>
    <fill>
      <patternFill patternType="gray125"/>
    </fill>
    <fill>
      <patternFill patternType="solid">
        <fgColor theme="0"/>
        <bgColor indexed="31"/>
      </patternFill>
    </fill>
    <fill>
      <patternFill patternType="solid">
        <fgColor theme="0"/>
        <bgColor indexed="64"/>
      </patternFill>
    </fill>
    <fill>
      <patternFill patternType="solid">
        <fgColor theme="3" tint="-0.249977111117893"/>
        <bgColor indexed="64"/>
      </patternFill>
    </fill>
    <fill>
      <patternFill patternType="solid">
        <fgColor theme="8" tint="0.59999389629810485"/>
        <bgColor indexed="64"/>
      </patternFill>
    </fill>
    <fill>
      <patternFill patternType="gray125">
        <fgColor theme="8" tint="0.79998168889431442"/>
        <bgColor auto="1"/>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4" fillId="0" borderId="0" applyFill="0" applyBorder="0" applyAlignment="0" applyProtection="0"/>
    <xf numFmtId="9" fontId="4" fillId="0" borderId="0" applyFill="0" applyBorder="0" applyAlignment="0" applyProtection="0"/>
  </cellStyleXfs>
  <cellXfs count="229">
    <xf numFmtId="0" fontId="0" fillId="0" borderId="0" xfId="0"/>
    <xf numFmtId="10" fontId="0" fillId="0" borderId="1" xfId="0" applyNumberFormat="1" applyBorder="1" applyAlignment="1">
      <alignment horizontal="center"/>
    </xf>
    <xf numFmtId="0" fontId="7" fillId="0" borderId="9" xfId="0" applyFont="1" applyBorder="1" applyAlignment="1">
      <alignment horizontal="center"/>
    </xf>
    <xf numFmtId="0" fontId="5" fillId="0" borderId="0" xfId="0" applyFont="1" applyBorder="1" applyAlignment="1">
      <alignment horizontal="center"/>
    </xf>
    <xf numFmtId="2" fontId="5" fillId="0" borderId="0" xfId="0" applyNumberFormat="1" applyFont="1" applyBorder="1" applyAlignment="1"/>
    <xf numFmtId="0" fontId="0" fillId="0" borderId="0" xfId="0" applyBorder="1"/>
    <xf numFmtId="0" fontId="7" fillId="0" borderId="12" xfId="0" applyFont="1" applyBorder="1" applyAlignment="1"/>
    <xf numFmtId="10" fontId="5" fillId="0" borderId="1" xfId="0" applyNumberFormat="1" applyFont="1" applyBorder="1" applyAlignment="1">
      <alignment horizontal="center"/>
    </xf>
    <xf numFmtId="10" fontId="7" fillId="0" borderId="1" xfId="0" applyNumberFormat="1" applyFont="1" applyBorder="1" applyAlignment="1">
      <alignment horizontal="center"/>
    </xf>
    <xf numFmtId="2" fontId="5" fillId="0" borderId="13" xfId="0" applyNumberFormat="1" applyFont="1" applyFill="1" applyBorder="1"/>
    <xf numFmtId="0" fontId="7" fillId="0" borderId="0" xfId="0" applyFont="1" applyBorder="1" applyAlignment="1">
      <alignment horizontal="center"/>
    </xf>
    <xf numFmtId="0" fontId="5" fillId="0" borderId="11" xfId="0" applyFont="1" applyBorder="1" applyAlignment="1">
      <alignment horizontal="center"/>
    </xf>
    <xf numFmtId="0" fontId="7" fillId="0" borderId="5" xfId="0" applyFont="1" applyFill="1" applyBorder="1" applyAlignment="1">
      <alignment horizontal="center"/>
    </xf>
    <xf numFmtId="2" fontId="7" fillId="0" borderId="4" xfId="0" applyNumberFormat="1" applyFont="1" applyFill="1" applyBorder="1"/>
    <xf numFmtId="2" fontId="7" fillId="0" borderId="8" xfId="0" applyNumberFormat="1" applyFont="1" applyBorder="1"/>
    <xf numFmtId="0" fontId="7" fillId="0" borderId="15" xfId="0" applyFont="1" applyBorder="1" applyAlignment="1"/>
    <xf numFmtId="0" fontId="5" fillId="0" borderId="12" xfId="0" applyFont="1" applyBorder="1" applyAlignment="1"/>
    <xf numFmtId="0" fontId="7" fillId="0" borderId="16" xfId="0" applyFont="1" applyBorder="1" applyAlignment="1"/>
    <xf numFmtId="2" fontId="7" fillId="0" borderId="17" xfId="0" applyNumberFormat="1" applyFont="1" applyBorder="1"/>
    <xf numFmtId="2" fontId="7" fillId="0" borderId="18" xfId="0" applyNumberFormat="1" applyFont="1" applyFill="1" applyBorder="1"/>
    <xf numFmtId="2" fontId="7" fillId="0" borderId="19" xfId="0" applyNumberFormat="1" applyFont="1" applyFill="1" applyBorder="1"/>
    <xf numFmtId="0" fontId="7" fillId="0" borderId="20" xfId="0" applyFont="1" applyBorder="1" applyAlignment="1"/>
    <xf numFmtId="0" fontId="7" fillId="0" borderId="21" xfId="0" applyFont="1" applyBorder="1" applyAlignment="1"/>
    <xf numFmtId="0" fontId="5" fillId="0" borderId="21" xfId="0" applyFont="1" applyBorder="1" applyAlignment="1"/>
    <xf numFmtId="0" fontId="7" fillId="0" borderId="22" xfId="0" applyFont="1" applyBorder="1" applyAlignment="1"/>
    <xf numFmtId="0" fontId="5" fillId="0" borderId="23" xfId="0" applyFont="1" applyBorder="1" applyAlignment="1">
      <alignment horizontal="center" wrapText="1"/>
    </xf>
    <xf numFmtId="0" fontId="5" fillId="0" borderId="11" xfId="0" applyFont="1" applyBorder="1" applyAlignment="1">
      <alignment horizontal="center" wrapText="1"/>
    </xf>
    <xf numFmtId="0" fontId="7" fillId="0" borderId="24" xfId="0" applyFont="1" applyBorder="1" applyAlignment="1">
      <alignment horizontal="center"/>
    </xf>
    <xf numFmtId="0" fontId="7" fillId="0" borderId="0" xfId="0" applyFont="1" applyFill="1" applyBorder="1" applyAlignment="1">
      <alignment horizontal="center"/>
    </xf>
    <xf numFmtId="10" fontId="7" fillId="0" borderId="1" xfId="0" applyNumberFormat="1" applyFont="1" applyFill="1" applyBorder="1" applyAlignment="1">
      <alignment horizontal="center"/>
    </xf>
    <xf numFmtId="10" fontId="4" fillId="0" borderId="1" xfId="2" applyNumberFormat="1" applyFill="1" applyBorder="1" applyAlignment="1">
      <alignment horizontal="center"/>
    </xf>
    <xf numFmtId="0" fontId="7" fillId="0" borderId="0" xfId="0" applyFont="1" applyBorder="1" applyAlignment="1">
      <alignment horizontal="left"/>
    </xf>
    <xf numFmtId="10" fontId="4" fillId="0" borderId="1" xfId="2" applyNumberFormat="1" applyBorder="1" applyAlignment="1"/>
    <xf numFmtId="2" fontId="0" fillId="0" borderId="0" xfId="0" applyNumberFormat="1"/>
    <xf numFmtId="0" fontId="5" fillId="0" borderId="1" xfId="0" applyFont="1" applyBorder="1" applyAlignment="1">
      <alignment horizontal="center"/>
    </xf>
    <xf numFmtId="10" fontId="0" fillId="0" borderId="1" xfId="0" applyNumberFormat="1" applyFont="1" applyFill="1" applyBorder="1" applyAlignment="1">
      <alignment horizontal="center"/>
    </xf>
    <xf numFmtId="164" fontId="5" fillId="0" borderId="0" xfId="1" applyFont="1"/>
    <xf numFmtId="165" fontId="0" fillId="0" borderId="1" xfId="0" applyNumberFormat="1" applyFont="1" applyFill="1" applyBorder="1" applyAlignment="1">
      <alignment horizontal="center"/>
    </xf>
    <xf numFmtId="0" fontId="5" fillId="0" borderId="0" xfId="0" applyFont="1"/>
    <xf numFmtId="165" fontId="0" fillId="0" borderId="1" xfId="0" applyNumberFormat="1" applyFill="1" applyBorder="1" applyAlignment="1">
      <alignment horizontal="center"/>
    </xf>
    <xf numFmtId="43" fontId="0" fillId="0" borderId="0" xfId="0" applyNumberFormat="1"/>
    <xf numFmtId="0" fontId="7"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xf>
    <xf numFmtId="10" fontId="0" fillId="3" borderId="1" xfId="0" applyNumberFormat="1" applyFont="1" applyFill="1" applyBorder="1" applyAlignment="1">
      <alignment horizontal="center"/>
    </xf>
    <xf numFmtId="2" fontId="0" fillId="0" borderId="1" xfId="0" applyNumberFormat="1" applyFont="1" applyBorder="1"/>
    <xf numFmtId="2" fontId="0" fillId="0" borderId="1" xfId="0" applyNumberFormat="1" applyFont="1" applyFill="1" applyBorder="1"/>
    <xf numFmtId="2" fontId="5" fillId="0" borderId="1" xfId="0" applyNumberFormat="1" applyFont="1" applyFill="1" applyBorder="1"/>
    <xf numFmtId="2" fontId="0" fillId="0" borderId="1" xfId="0" applyNumberFormat="1" applyBorder="1" applyAlignment="1">
      <alignment horizontal="right"/>
    </xf>
    <xf numFmtId="2" fontId="5" fillId="0" borderId="1" xfId="0" applyNumberFormat="1" applyFont="1" applyBorder="1"/>
    <xf numFmtId="2" fontId="0" fillId="0" borderId="1" xfId="0" applyNumberFormat="1" applyBorder="1"/>
    <xf numFmtId="0" fontId="5" fillId="2" borderId="1" xfId="0" applyFont="1" applyFill="1" applyBorder="1" applyAlignment="1">
      <alignment horizontal="center"/>
    </xf>
    <xf numFmtId="2" fontId="7" fillId="0" borderId="1" xfId="0" applyNumberFormat="1" applyFont="1" applyBorder="1"/>
    <xf numFmtId="10" fontId="0" fillId="0" borderId="1" xfId="0" applyNumberFormat="1" applyBorder="1" applyAlignment="1"/>
    <xf numFmtId="2" fontId="7" fillId="0" borderId="1" xfId="0" applyNumberFormat="1" applyFont="1" applyFill="1" applyBorder="1"/>
    <xf numFmtId="0" fontId="7"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Fill="1" applyBorder="1" applyAlignment="1">
      <alignment horizontal="center"/>
    </xf>
    <xf numFmtId="0" fontId="9" fillId="0" borderId="0" xfId="0" applyFont="1" applyAlignment="1">
      <alignment horizontal="center"/>
    </xf>
    <xf numFmtId="0" fontId="9" fillId="0" borderId="0" xfId="0" applyFont="1"/>
    <xf numFmtId="164" fontId="9" fillId="0" borderId="0" xfId="1" applyFont="1"/>
    <xf numFmtId="0" fontId="5" fillId="0" borderId="1" xfId="0" applyFont="1" applyBorder="1" applyAlignment="1">
      <alignment horizontal="center"/>
    </xf>
    <xf numFmtId="0" fontId="5" fillId="6" borderId="1" xfId="0" applyFont="1" applyFill="1" applyBorder="1" applyAlignment="1">
      <alignment horizontal="center"/>
    </xf>
    <xf numFmtId="0" fontId="0" fillId="0" borderId="0" xfId="0" applyProtection="1"/>
    <xf numFmtId="0" fontId="0" fillId="0" borderId="0" xfId="0" applyFill="1" applyBorder="1" applyProtection="1"/>
    <xf numFmtId="0" fontId="0" fillId="8" borderId="1" xfId="0" applyFill="1" applyBorder="1" applyProtection="1"/>
    <xf numFmtId="4" fontId="0" fillId="8" borderId="1" xfId="0" applyNumberFormat="1" applyFill="1" applyBorder="1" applyAlignment="1" applyProtection="1">
      <alignment horizontal="center"/>
    </xf>
    <xf numFmtId="0" fontId="11" fillId="0" borderId="0" xfId="0" applyFont="1" applyProtection="1"/>
    <xf numFmtId="0" fontId="11" fillId="8" borderId="1" xfId="0" applyFont="1" applyFill="1" applyBorder="1" applyProtection="1"/>
    <xf numFmtId="4" fontId="11" fillId="8" borderId="1" xfId="0" applyNumberFormat="1" applyFont="1" applyFill="1" applyBorder="1" applyAlignment="1" applyProtection="1">
      <alignment horizontal="center"/>
    </xf>
    <xf numFmtId="0" fontId="11" fillId="0" borderId="0" xfId="0" applyFont="1" applyFill="1" applyBorder="1" applyProtection="1"/>
    <xf numFmtId="4" fontId="0" fillId="0" borderId="0" xfId="0" applyNumberFormat="1" applyBorder="1" applyAlignment="1" applyProtection="1">
      <alignment horizontal="center"/>
    </xf>
    <xf numFmtId="2" fontId="0" fillId="0" borderId="0" xfId="0" applyNumberFormat="1" applyProtection="1"/>
    <xf numFmtId="2" fontId="0" fillId="8" borderId="1" xfId="0" applyNumberFormat="1" applyFill="1" applyBorder="1" applyProtection="1"/>
    <xf numFmtId="0" fontId="7" fillId="5" borderId="1" xfId="0" applyFont="1" applyFill="1" applyBorder="1" applyAlignment="1">
      <alignment horizontal="center" vertical="center"/>
    </xf>
    <xf numFmtId="0" fontId="7" fillId="5" borderId="28" xfId="0" applyFont="1" applyFill="1" applyBorder="1" applyAlignment="1">
      <alignment horizontal="center" vertical="center"/>
    </xf>
    <xf numFmtId="0" fontId="0" fillId="0" borderId="0" xfId="0" applyAlignment="1">
      <alignment horizontal="center" vertical="center"/>
    </xf>
    <xf numFmtId="0" fontId="0" fillId="5" borderId="28" xfId="0" applyFont="1" applyFill="1" applyBorder="1" applyAlignment="1">
      <alignment horizontal="center" vertical="center"/>
    </xf>
    <xf numFmtId="0" fontId="0" fillId="5" borderId="28" xfId="0" applyFill="1" applyBorder="1" applyAlignment="1">
      <alignment horizontal="center" vertical="center"/>
    </xf>
    <xf numFmtId="0" fontId="0" fillId="5" borderId="28" xfId="0" applyFill="1" applyBorder="1" applyAlignment="1">
      <alignment horizontal="center" vertical="center" wrapText="1"/>
    </xf>
    <xf numFmtId="0" fontId="12" fillId="7" borderId="25" xfId="0" applyFont="1" applyFill="1" applyBorder="1" applyAlignment="1" applyProtection="1">
      <alignment horizontal="center" vertical="center"/>
    </xf>
    <xf numFmtId="0" fontId="0" fillId="0" borderId="0" xfId="0" applyAlignment="1" applyProtection="1">
      <alignment horizontal="center"/>
    </xf>
    <xf numFmtId="0" fontId="0" fillId="0" borderId="0" xfId="0" applyFill="1" applyBorder="1" applyAlignment="1" applyProtection="1">
      <alignment horizontal="center"/>
    </xf>
    <xf numFmtId="0" fontId="11" fillId="0" borderId="0" xfId="0" applyFont="1" applyFill="1" applyBorder="1" applyAlignment="1" applyProtection="1">
      <alignment horizontal="center"/>
    </xf>
    <xf numFmtId="0" fontId="0" fillId="0" borderId="1" xfId="0" applyFill="1" applyBorder="1" applyAlignment="1">
      <alignment horizontal="center"/>
    </xf>
    <xf numFmtId="166" fontId="7"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0" fontId="0" fillId="0" borderId="1" xfId="0" applyFill="1" applyBorder="1"/>
    <xf numFmtId="4" fontId="0" fillId="0" borderId="1" xfId="0" applyNumberFormat="1" applyFill="1" applyBorder="1"/>
    <xf numFmtId="4" fontId="5" fillId="0" borderId="1" xfId="0" applyNumberFormat="1" applyFont="1" applyFill="1" applyBorder="1" applyAlignment="1"/>
    <xf numFmtId="4" fontId="5" fillId="0" borderId="1" xfId="0" applyNumberFormat="1" applyFont="1" applyFill="1" applyBorder="1"/>
    <xf numFmtId="0" fontId="5" fillId="5" borderId="1" xfId="0" applyFont="1" applyFill="1" applyBorder="1" applyAlignment="1">
      <alignment horizontal="center"/>
    </xf>
    <xf numFmtId="0" fontId="5" fillId="5" borderId="1" xfId="0" applyFont="1" applyFill="1" applyBorder="1" applyAlignment="1">
      <alignment horizontal="center"/>
    </xf>
    <xf numFmtId="10" fontId="5" fillId="5" borderId="1" xfId="0" applyNumberFormat="1" applyFont="1" applyFill="1" applyBorder="1" applyAlignment="1">
      <alignment horizontal="center"/>
    </xf>
    <xf numFmtId="4" fontId="7" fillId="5" borderId="1" xfId="0" applyNumberFormat="1" applyFont="1" applyFill="1" applyBorder="1" applyAlignment="1">
      <alignment horizontal="center" vertical="center"/>
    </xf>
    <xf numFmtId="0" fontId="0" fillId="5" borderId="0" xfId="0" applyFill="1" applyProtection="1"/>
    <xf numFmtId="0" fontId="0" fillId="0" borderId="1" xfId="0" applyFill="1" applyBorder="1" applyAlignment="1" applyProtection="1">
      <alignment horizontal="center"/>
      <protection locked="0"/>
    </xf>
    <xf numFmtId="0" fontId="0" fillId="5" borderId="1" xfId="0" applyFill="1" applyBorder="1" applyAlignment="1">
      <alignment horizontal="center" vertical="center"/>
    </xf>
    <xf numFmtId="4" fontId="0" fillId="5" borderId="1" xfId="0" applyNumberFormat="1" applyFill="1" applyBorder="1" applyAlignment="1" applyProtection="1">
      <alignment horizontal="center"/>
      <protection locked="0"/>
    </xf>
    <xf numFmtId="0" fontId="0" fillId="8" borderId="1" xfId="0"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3" fillId="8" borderId="1" xfId="0" applyFont="1" applyFill="1" applyBorder="1" applyAlignment="1" applyProtection="1">
      <alignment horizontal="center" wrapText="1"/>
    </xf>
    <xf numFmtId="2" fontId="0" fillId="0" borderId="1" xfId="0" applyNumberFormat="1" applyFill="1" applyBorder="1" applyProtection="1">
      <protection locked="0"/>
    </xf>
    <xf numFmtId="0" fontId="0" fillId="5" borderId="0" xfId="0" applyFont="1" applyFill="1" applyBorder="1" applyAlignment="1" applyProtection="1">
      <alignment horizontal="center" vertical="center"/>
    </xf>
    <xf numFmtId="0" fontId="2" fillId="8" borderId="1" xfId="0" applyFont="1" applyFill="1" applyBorder="1" applyAlignment="1" applyProtection="1">
      <alignment horizontal="center" wrapText="1"/>
    </xf>
    <xf numFmtId="0" fontId="7" fillId="0" borderId="0" xfId="0" applyFont="1" applyBorder="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5" fillId="5" borderId="1" xfId="0" applyFont="1" applyFill="1" applyBorder="1" applyAlignment="1">
      <alignment horizontal="center"/>
    </xf>
    <xf numFmtId="0" fontId="7" fillId="0" borderId="1" xfId="0" applyFont="1" applyBorder="1" applyAlignment="1">
      <alignment horizontal="center"/>
    </xf>
    <xf numFmtId="0" fontId="7" fillId="0" borderId="9" xfId="0" applyFont="1" applyBorder="1" applyAlignment="1">
      <alignment horizontal="center"/>
    </xf>
    <xf numFmtId="0" fontId="7" fillId="0" borderId="0" xfId="0" applyFont="1" applyBorder="1" applyAlignment="1">
      <alignment horizontal="left"/>
    </xf>
    <xf numFmtId="0" fontId="5" fillId="2" borderId="1" xfId="0" applyFont="1" applyFill="1" applyBorder="1" applyAlignment="1">
      <alignment horizontal="center"/>
    </xf>
    <xf numFmtId="0" fontId="5" fillId="6" borderId="1" xfId="0" applyFont="1" applyFill="1" applyBorder="1" applyAlignment="1">
      <alignment horizontal="center"/>
    </xf>
    <xf numFmtId="0" fontId="0" fillId="0" borderId="1" xfId="0" applyBorder="1" applyAlignment="1">
      <alignment horizontal="center"/>
    </xf>
    <xf numFmtId="10" fontId="5" fillId="0" borderId="1" xfId="2" applyNumberFormat="1" applyFont="1" applyBorder="1" applyAlignment="1"/>
    <xf numFmtId="0" fontId="0" fillId="0" borderId="1" xfId="0" applyBorder="1" applyAlignment="1">
      <alignment horizontal="center"/>
    </xf>
    <xf numFmtId="10" fontId="17" fillId="0" borderId="1" xfId="2" applyNumberFormat="1" applyFont="1" applyFill="1" applyBorder="1" applyAlignment="1">
      <alignment horizontal="center"/>
    </xf>
    <xf numFmtId="2" fontId="17" fillId="0" borderId="1" xfId="0" applyNumberFormat="1" applyFont="1" applyFill="1" applyBorder="1" applyAlignment="1">
      <alignment horizontal="center"/>
    </xf>
    <xf numFmtId="10" fontId="0" fillId="0" borderId="0" xfId="0" applyNumberFormat="1"/>
    <xf numFmtId="0" fontId="0" fillId="0" borderId="0" xfId="0" applyAlignment="1">
      <alignment horizontal="center"/>
    </xf>
    <xf numFmtId="0" fontId="0" fillId="0" borderId="1" xfId="0"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xf>
    <xf numFmtId="0" fontId="5" fillId="0" borderId="1" xfId="0" applyFont="1" applyBorder="1" applyAlignment="1">
      <alignment horizontal="center" vertical="center"/>
    </xf>
    <xf numFmtId="4" fontId="0" fillId="0" borderId="1" xfId="0" applyNumberFormat="1" applyBorder="1" applyAlignment="1">
      <alignment horizontal="center" vertical="center"/>
    </xf>
    <xf numFmtId="0" fontId="5" fillId="0" borderId="0" xfId="0" applyFont="1" applyAlignment="1">
      <alignment vertical="center"/>
    </xf>
    <xf numFmtId="4" fontId="0" fillId="0" borderId="1" xfId="0" applyNumberFormat="1" applyBorder="1" applyAlignment="1">
      <alignment horizontal="center"/>
    </xf>
    <xf numFmtId="4" fontId="5" fillId="0" borderId="1" xfId="0" applyNumberFormat="1" applyFont="1" applyBorder="1" applyAlignment="1">
      <alignment horizontal="center"/>
    </xf>
    <xf numFmtId="0" fontId="0" fillId="3" borderId="1" xfId="0"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2" fontId="7" fillId="0" borderId="1" xfId="0" applyNumberFormat="1" applyFont="1" applyFill="1" applyBorder="1" applyAlignment="1" applyProtection="1">
      <alignment horizontal="center" vertical="center"/>
      <protection locked="0"/>
    </xf>
    <xf numFmtId="10" fontId="7" fillId="3" borderId="1" xfId="0" applyNumberFormat="1" applyFont="1" applyFill="1" applyBorder="1" applyAlignment="1" applyProtection="1">
      <alignment horizontal="center" vertical="center"/>
      <protection locked="0"/>
    </xf>
    <xf numFmtId="4" fontId="0" fillId="8" borderId="1" xfId="0" applyNumberFormat="1" applyFill="1" applyBorder="1" applyAlignment="1" applyProtection="1">
      <alignment horizontal="center"/>
      <protection locked="0"/>
    </xf>
    <xf numFmtId="4" fontId="0" fillId="8" borderId="44" xfId="0" applyNumberFormat="1" applyFill="1" applyBorder="1" applyAlignment="1" applyProtection="1">
      <alignment horizontal="center"/>
      <protection locked="0"/>
    </xf>
    <xf numFmtId="10" fontId="0" fillId="3" borderId="1" xfId="0" applyNumberFormat="1" applyFill="1" applyBorder="1" applyProtection="1">
      <protection locked="0"/>
    </xf>
    <xf numFmtId="0" fontId="1" fillId="0" borderId="26" xfId="0" applyFont="1" applyFill="1" applyBorder="1" applyAlignment="1" applyProtection="1">
      <alignment horizontal="center" vertical="center"/>
      <protection locked="0"/>
    </xf>
    <xf numFmtId="14" fontId="3" fillId="0" borderId="26"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xf>
    <xf numFmtId="0" fontId="10" fillId="4" borderId="1" xfId="0" applyFont="1" applyFill="1" applyBorder="1" applyAlignment="1">
      <alignment horizontal="center"/>
    </xf>
    <xf numFmtId="0" fontId="5" fillId="0" borderId="1" xfId="0" applyFont="1" applyBorder="1" applyAlignment="1">
      <alignment horizontal="center"/>
    </xf>
    <xf numFmtId="0" fontId="5" fillId="5" borderId="28" xfId="0" applyFont="1" applyFill="1" applyBorder="1" applyAlignment="1">
      <alignment horizontal="center"/>
    </xf>
    <xf numFmtId="0" fontId="5" fillId="5" borderId="12" xfId="0" applyFont="1" applyFill="1" applyBorder="1" applyAlignment="1">
      <alignment horizontal="center"/>
    </xf>
    <xf numFmtId="0" fontId="5" fillId="5" borderId="29" xfId="0" applyFont="1" applyFill="1" applyBorder="1" applyAlignment="1">
      <alignment horizontal="center"/>
    </xf>
    <xf numFmtId="0" fontId="5" fillId="2" borderId="42" xfId="0" applyFont="1" applyFill="1" applyBorder="1" applyAlignment="1">
      <alignment horizontal="center"/>
    </xf>
    <xf numFmtId="0" fontId="5" fillId="2" borderId="40" xfId="0" applyFont="1" applyFill="1" applyBorder="1" applyAlignment="1">
      <alignment horizontal="center"/>
    </xf>
    <xf numFmtId="0" fontId="0" fillId="0" borderId="1" xfId="0" applyBorder="1" applyAlignment="1">
      <alignment horizontal="left"/>
    </xf>
    <xf numFmtId="0" fontId="0" fillId="0" borderId="1" xfId="0" applyBorder="1"/>
    <xf numFmtId="0" fontId="5" fillId="5" borderId="1" xfId="0" applyFont="1" applyFill="1" applyBorder="1" applyAlignment="1">
      <alignment horizontal="center"/>
    </xf>
    <xf numFmtId="0" fontId="0" fillId="0" borderId="1" xfId="0" applyBorder="1" applyAlignment="1">
      <alignment horizontal="center"/>
    </xf>
    <xf numFmtId="0" fontId="0" fillId="0" borderId="1" xfId="0" applyFill="1" applyBorder="1" applyAlignment="1">
      <alignment horizontal="left"/>
    </xf>
    <xf numFmtId="0" fontId="0" fillId="0" borderId="1" xfId="0" applyFont="1" applyFill="1" applyBorder="1" applyAlignment="1">
      <alignment horizontal="left"/>
    </xf>
    <xf numFmtId="0" fontId="5" fillId="0" borderId="28" xfId="0" applyFont="1" applyBorder="1" applyAlignment="1">
      <alignment horizontal="center"/>
    </xf>
    <xf numFmtId="0" fontId="5" fillId="0" borderId="12" xfId="0" applyFont="1" applyBorder="1" applyAlignment="1">
      <alignment horizontal="center"/>
    </xf>
    <xf numFmtId="0" fontId="0" fillId="0" borderId="1" xfId="0" applyFont="1" applyBorder="1" applyAlignment="1">
      <alignment horizontal="left"/>
    </xf>
    <xf numFmtId="0" fontId="5" fillId="2" borderId="31" xfId="0" applyFont="1" applyFill="1" applyBorder="1" applyAlignment="1">
      <alignment horizontal="center"/>
    </xf>
    <xf numFmtId="0" fontId="5" fillId="2" borderId="12" xfId="0" applyFont="1" applyFill="1" applyBorder="1" applyAlignment="1">
      <alignment horizontal="center"/>
    </xf>
    <xf numFmtId="0" fontId="0" fillId="0" borderId="1" xfId="0" applyFont="1" applyBorder="1"/>
    <xf numFmtId="0" fontId="5" fillId="2" borderId="1" xfId="0" applyFont="1" applyFill="1" applyBorder="1" applyAlignment="1">
      <alignment horizontal="center"/>
    </xf>
    <xf numFmtId="0" fontId="5" fillId="2" borderId="28" xfId="0" applyFont="1" applyFill="1" applyBorder="1" applyAlignment="1">
      <alignment horizontal="center"/>
    </xf>
    <xf numFmtId="0" fontId="5" fillId="6" borderId="1" xfId="0" applyFont="1" applyFill="1" applyBorder="1" applyAlignment="1">
      <alignment horizontal="center"/>
    </xf>
    <xf numFmtId="0" fontId="5" fillId="2" borderId="41" xfId="0" applyFont="1" applyFill="1" applyBorder="1" applyAlignment="1">
      <alignment horizontal="center"/>
    </xf>
    <xf numFmtId="0" fontId="5" fillId="2" borderId="0" xfId="0" applyFont="1" applyFill="1" applyBorder="1" applyAlignment="1">
      <alignment horizontal="center"/>
    </xf>
    <xf numFmtId="0" fontId="0" fillId="0" borderId="0" xfId="0"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5" fillId="9" borderId="1" xfId="0" applyFont="1" applyFill="1" applyBorder="1" applyAlignment="1">
      <alignment horizontal="center"/>
    </xf>
    <xf numFmtId="0" fontId="0" fillId="0" borderId="28" xfId="0" applyFont="1" applyFill="1" applyBorder="1" applyAlignment="1">
      <alignment horizontal="center"/>
    </xf>
    <xf numFmtId="0" fontId="0" fillId="0" borderId="29" xfId="0" applyFont="1" applyFill="1" applyBorder="1" applyAlignment="1">
      <alignment horizontal="center"/>
    </xf>
    <xf numFmtId="0" fontId="0" fillId="0" borderId="12" xfId="0" applyFill="1" applyBorder="1" applyAlignment="1">
      <alignment horizontal="center"/>
    </xf>
    <xf numFmtId="0" fontId="0" fillId="0" borderId="28" xfId="0" applyFill="1" applyBorder="1" applyAlignment="1">
      <alignment horizontal="left"/>
    </xf>
    <xf numFmtId="0" fontId="0" fillId="0" borderId="12" xfId="0" applyFill="1" applyBorder="1" applyAlignment="1">
      <alignment horizontal="left"/>
    </xf>
    <xf numFmtId="0" fontId="0" fillId="0" borderId="29" xfId="0" applyFill="1" applyBorder="1" applyAlignment="1">
      <alignment horizontal="left"/>
    </xf>
    <xf numFmtId="0" fontId="7" fillId="0" borderId="1" xfId="0" applyFont="1" applyFill="1" applyBorder="1" applyAlignment="1">
      <alignment horizontal="left"/>
    </xf>
    <xf numFmtId="0" fontId="7" fillId="0" borderId="25" xfId="0" applyFont="1" applyBorder="1" applyAlignment="1">
      <alignment horizontal="center"/>
    </xf>
    <xf numFmtId="0" fontId="7" fillId="0" borderId="23" xfId="0" applyFont="1" applyBorder="1" applyAlignment="1">
      <alignment horizont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38" xfId="0" applyFont="1" applyBorder="1" applyAlignment="1">
      <alignment horizontal="left"/>
    </xf>
    <xf numFmtId="0" fontId="7" fillId="0" borderId="15" xfId="0" applyFont="1" applyBorder="1" applyAlignment="1">
      <alignment horizontal="left"/>
    </xf>
    <xf numFmtId="0" fontId="7" fillId="0" borderId="39" xfId="0" applyFont="1" applyBorder="1" applyAlignment="1">
      <alignment horizontal="left"/>
    </xf>
    <xf numFmtId="0" fontId="7" fillId="0" borderId="28" xfId="0" applyFont="1" applyBorder="1" applyAlignment="1">
      <alignment horizontal="left"/>
    </xf>
    <xf numFmtId="0" fontId="7" fillId="0" borderId="12" xfId="0" applyFont="1" applyBorder="1" applyAlignment="1">
      <alignment horizontal="left"/>
    </xf>
    <xf numFmtId="0" fontId="7" fillId="0" borderId="29" xfId="0" applyFont="1" applyBorder="1" applyAlignment="1">
      <alignment horizontal="left"/>
    </xf>
    <xf numFmtId="0" fontId="5" fillId="0" borderId="25" xfId="0" applyFont="1" applyFill="1" applyBorder="1" applyAlignment="1">
      <alignment horizontal="center" wrapText="1"/>
    </xf>
    <xf numFmtId="0" fontId="5" fillId="0" borderId="14" xfId="0" applyFont="1" applyFill="1" applyBorder="1" applyAlignment="1">
      <alignment horizontal="center" wrapText="1"/>
    </xf>
    <xf numFmtId="0" fontId="7"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26" xfId="0" applyFont="1" applyBorder="1" applyAlignment="1">
      <alignment horizontal="center"/>
    </xf>
    <xf numFmtId="0" fontId="7" fillId="0" borderId="1" xfId="0" applyFont="1" applyBorder="1" applyAlignment="1">
      <alignment horizontal="left"/>
    </xf>
    <xf numFmtId="0" fontId="7" fillId="0" borderId="0" xfId="0" applyFont="1" applyBorder="1" applyAlignment="1">
      <alignment horizontal="left"/>
    </xf>
    <xf numFmtId="0" fontId="7" fillId="0" borderId="6"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left"/>
    </xf>
    <xf numFmtId="0" fontId="7" fillId="0" borderId="8" xfId="0" applyFont="1" applyBorder="1" applyAlignment="1">
      <alignment horizontal="left"/>
    </xf>
    <xf numFmtId="0" fontId="7" fillId="0" borderId="5"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left"/>
    </xf>
    <xf numFmtId="0" fontId="7" fillId="0" borderId="3" xfId="0" applyFont="1" applyBorder="1" applyAlignment="1">
      <alignment horizontal="left"/>
    </xf>
    <xf numFmtId="0" fontId="7" fillId="0" borderId="1" xfId="0" applyFont="1" applyBorder="1" applyAlignment="1">
      <alignment horizontal="center"/>
    </xf>
    <xf numFmtId="0" fontId="7" fillId="0" borderId="28" xfId="0" applyFont="1" applyBorder="1" applyAlignment="1">
      <alignment horizontal="center"/>
    </xf>
    <xf numFmtId="0" fontId="7" fillId="0" borderId="32" xfId="0" applyFont="1" applyBorder="1" applyAlignment="1">
      <alignment horizontal="left"/>
    </xf>
    <xf numFmtId="0" fontId="7" fillId="0" borderId="16" xfId="0" applyFont="1" applyBorder="1" applyAlignment="1">
      <alignment horizontal="left"/>
    </xf>
    <xf numFmtId="0" fontId="7" fillId="0" borderId="33" xfId="0" applyFont="1" applyBorder="1" applyAlignment="1">
      <alignment horizontal="left"/>
    </xf>
    <xf numFmtId="0" fontId="5" fillId="0" borderId="25"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5" fillId="0" borderId="34" xfId="0" applyFont="1" applyBorder="1" applyAlignment="1">
      <alignment horizontal="left"/>
    </xf>
    <xf numFmtId="0" fontId="5" fillId="0" borderId="23" xfId="0" applyFont="1" applyBorder="1" applyAlignment="1">
      <alignment horizontal="left"/>
    </xf>
    <xf numFmtId="0" fontId="5" fillId="0" borderId="14" xfId="0" applyFont="1" applyBorder="1" applyAlignment="1">
      <alignment horizontal="left"/>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32" xfId="0" applyFont="1" applyBorder="1" applyAlignment="1">
      <alignment horizontal="center"/>
    </xf>
    <xf numFmtId="0" fontId="5" fillId="2" borderId="43" xfId="0" applyFont="1" applyFill="1" applyBorder="1" applyAlignment="1">
      <alignment horizontal="center"/>
    </xf>
    <xf numFmtId="0" fontId="5" fillId="2" borderId="27" xfId="0" applyFont="1" applyFill="1" applyBorder="1" applyAlignment="1">
      <alignment horizontal="center"/>
    </xf>
    <xf numFmtId="0" fontId="5" fillId="0" borderId="1" xfId="0" applyFont="1" applyBorder="1" applyAlignment="1">
      <alignment horizontal="left"/>
    </xf>
    <xf numFmtId="0" fontId="18" fillId="0" borderId="27"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center" vertical="center"/>
    </xf>
    <xf numFmtId="0" fontId="19" fillId="4" borderId="1" xfId="0" applyFont="1" applyFill="1" applyBorder="1" applyAlignment="1">
      <alignment horizontal="center" vertical="center" wrapText="1"/>
    </xf>
    <xf numFmtId="0" fontId="21" fillId="0" borderId="27" xfId="0" applyFont="1" applyBorder="1" applyAlignment="1">
      <alignment horizontal="center" vertical="center"/>
    </xf>
    <xf numFmtId="0" fontId="19" fillId="4" borderId="1" xfId="0" applyFont="1" applyFill="1" applyBorder="1" applyAlignment="1">
      <alignment horizontal="center" vertical="center"/>
    </xf>
  </cellXfs>
  <cellStyles count="3">
    <cellStyle name="Moeda" xfId="1" builtinId="4"/>
    <cellStyle name="Normal" xfId="0" builtinId="0"/>
    <cellStyle name="Porcentagem"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sheetPr>
    <tabColor theme="6" tint="-0.499984740745262"/>
  </sheetPr>
  <dimension ref="A1:I33"/>
  <sheetViews>
    <sheetView showGridLines="0" tabSelected="1" zoomScale="85" zoomScaleNormal="85" workbookViewId="0">
      <selection activeCell="E38" sqref="E38"/>
    </sheetView>
  </sheetViews>
  <sheetFormatPr defaultRowHeight="12.9"/>
  <cols>
    <col min="1" max="1" width="5.125" style="63" customWidth="1"/>
    <col min="2" max="2" width="66.25" style="63" customWidth="1"/>
    <col min="3" max="6" width="15.75" style="63" customWidth="1"/>
    <col min="7" max="7" width="40.625" style="63" bestFit="1" customWidth="1"/>
    <col min="8" max="8" width="11.75" style="81" hidden="1" customWidth="1"/>
    <col min="9" max="9" width="11.25" style="63" customWidth="1"/>
    <col min="10" max="252" width="9.125" style="63"/>
    <col min="253" max="253" width="5.125" style="63" customWidth="1"/>
    <col min="254" max="254" width="66.25" style="63" customWidth="1"/>
    <col min="255" max="255" width="15.75" style="63" customWidth="1"/>
    <col min="256" max="256" width="31.75" style="63" bestFit="1" customWidth="1"/>
    <col min="257" max="257" width="28.625" style="63" customWidth="1"/>
    <col min="258" max="258" width="21.875" style="63" bestFit="1" customWidth="1"/>
    <col min="259" max="261" width="15.75" style="63" customWidth="1"/>
    <col min="262" max="262" width="9.125" style="63"/>
    <col min="263" max="263" width="40.625" style="63" bestFit="1" customWidth="1"/>
    <col min="264" max="264" width="13.625" style="63" customWidth="1"/>
    <col min="265" max="265" width="11.25" style="63" customWidth="1"/>
    <col min="266" max="508" width="9.125" style="63"/>
    <col min="509" max="509" width="5.125" style="63" customWidth="1"/>
    <col min="510" max="510" width="66.25" style="63" customWidth="1"/>
    <col min="511" max="511" width="15.75" style="63" customWidth="1"/>
    <col min="512" max="512" width="31.75" style="63" bestFit="1" customWidth="1"/>
    <col min="513" max="513" width="28.625" style="63" customWidth="1"/>
    <col min="514" max="514" width="21.875" style="63" bestFit="1" customWidth="1"/>
    <col min="515" max="517" width="15.75" style="63" customWidth="1"/>
    <col min="518" max="518" width="9.125" style="63"/>
    <col min="519" max="519" width="40.625" style="63" bestFit="1" customWidth="1"/>
    <col min="520" max="520" width="13.625" style="63" customWidth="1"/>
    <col min="521" max="521" width="11.25" style="63" customWidth="1"/>
    <col min="522" max="764" width="9.125" style="63"/>
    <col min="765" max="765" width="5.125" style="63" customWidth="1"/>
    <col min="766" max="766" width="66.25" style="63" customWidth="1"/>
    <col min="767" max="767" width="15.75" style="63" customWidth="1"/>
    <col min="768" max="768" width="31.75" style="63" bestFit="1" customWidth="1"/>
    <col min="769" max="769" width="28.625" style="63" customWidth="1"/>
    <col min="770" max="770" width="21.875" style="63" bestFit="1" customWidth="1"/>
    <col min="771" max="773" width="15.75" style="63" customWidth="1"/>
    <col min="774" max="774" width="9.125" style="63"/>
    <col min="775" max="775" width="40.625" style="63" bestFit="1" customWidth="1"/>
    <col min="776" max="776" width="13.625" style="63" customWidth="1"/>
    <col min="777" max="777" width="11.25" style="63" customWidth="1"/>
    <col min="778" max="1020" width="9.125" style="63"/>
    <col min="1021" max="1021" width="5.125" style="63" customWidth="1"/>
    <col min="1022" max="1022" width="66.25" style="63" customWidth="1"/>
    <col min="1023" max="1023" width="15.75" style="63" customWidth="1"/>
    <col min="1024" max="1024" width="31.75" style="63" bestFit="1" customWidth="1"/>
    <col min="1025" max="1025" width="28.625" style="63" customWidth="1"/>
    <col min="1026" max="1026" width="21.875" style="63" bestFit="1" customWidth="1"/>
    <col min="1027" max="1029" width="15.75" style="63" customWidth="1"/>
    <col min="1030" max="1030" width="9.125" style="63"/>
    <col min="1031" max="1031" width="40.625" style="63" bestFit="1" customWidth="1"/>
    <col min="1032" max="1032" width="13.625" style="63" customWidth="1"/>
    <col min="1033" max="1033" width="11.25" style="63" customWidth="1"/>
    <col min="1034" max="1276" width="9.125" style="63"/>
    <col min="1277" max="1277" width="5.125" style="63" customWidth="1"/>
    <col min="1278" max="1278" width="66.25" style="63" customWidth="1"/>
    <col min="1279" max="1279" width="15.75" style="63" customWidth="1"/>
    <col min="1280" max="1280" width="31.75" style="63" bestFit="1" customWidth="1"/>
    <col min="1281" max="1281" width="28.625" style="63" customWidth="1"/>
    <col min="1282" max="1282" width="21.875" style="63" bestFit="1" customWidth="1"/>
    <col min="1283" max="1285" width="15.75" style="63" customWidth="1"/>
    <col min="1286" max="1286" width="9.125" style="63"/>
    <col min="1287" max="1287" width="40.625" style="63" bestFit="1" customWidth="1"/>
    <col min="1288" max="1288" width="13.625" style="63" customWidth="1"/>
    <col min="1289" max="1289" width="11.25" style="63" customWidth="1"/>
    <col min="1290" max="1532" width="9.125" style="63"/>
    <col min="1533" max="1533" width="5.125" style="63" customWidth="1"/>
    <col min="1534" max="1534" width="66.25" style="63" customWidth="1"/>
    <col min="1535" max="1535" width="15.75" style="63" customWidth="1"/>
    <col min="1536" max="1536" width="31.75" style="63" bestFit="1" customWidth="1"/>
    <col min="1537" max="1537" width="28.625" style="63" customWidth="1"/>
    <col min="1538" max="1538" width="21.875" style="63" bestFit="1" customWidth="1"/>
    <col min="1539" max="1541" width="15.75" style="63" customWidth="1"/>
    <col min="1542" max="1542" width="9.125" style="63"/>
    <col min="1543" max="1543" width="40.625" style="63" bestFit="1" customWidth="1"/>
    <col min="1544" max="1544" width="13.625" style="63" customWidth="1"/>
    <col min="1545" max="1545" width="11.25" style="63" customWidth="1"/>
    <col min="1546" max="1788" width="9.125" style="63"/>
    <col min="1789" max="1789" width="5.125" style="63" customWidth="1"/>
    <col min="1790" max="1790" width="66.25" style="63" customWidth="1"/>
    <col min="1791" max="1791" width="15.75" style="63" customWidth="1"/>
    <col min="1792" max="1792" width="31.75" style="63" bestFit="1" customWidth="1"/>
    <col min="1793" max="1793" width="28.625" style="63" customWidth="1"/>
    <col min="1794" max="1794" width="21.875" style="63" bestFit="1" customWidth="1"/>
    <col min="1795" max="1797" width="15.75" style="63" customWidth="1"/>
    <col min="1798" max="1798" width="9.125" style="63"/>
    <col min="1799" max="1799" width="40.625" style="63" bestFit="1" customWidth="1"/>
    <col min="1800" max="1800" width="13.625" style="63" customWidth="1"/>
    <col min="1801" max="1801" width="11.25" style="63" customWidth="1"/>
    <col min="1802" max="2044" width="9.125" style="63"/>
    <col min="2045" max="2045" width="5.125" style="63" customWidth="1"/>
    <col min="2046" max="2046" width="66.25" style="63" customWidth="1"/>
    <col min="2047" max="2047" width="15.75" style="63" customWidth="1"/>
    <col min="2048" max="2048" width="31.75" style="63" bestFit="1" customWidth="1"/>
    <col min="2049" max="2049" width="28.625" style="63" customWidth="1"/>
    <col min="2050" max="2050" width="21.875" style="63" bestFit="1" customWidth="1"/>
    <col min="2051" max="2053" width="15.75" style="63" customWidth="1"/>
    <col min="2054" max="2054" width="9.125" style="63"/>
    <col min="2055" max="2055" width="40.625" style="63" bestFit="1" customWidth="1"/>
    <col min="2056" max="2056" width="13.625" style="63" customWidth="1"/>
    <col min="2057" max="2057" width="11.25" style="63" customWidth="1"/>
    <col min="2058" max="2300" width="9.125" style="63"/>
    <col min="2301" max="2301" width="5.125" style="63" customWidth="1"/>
    <col min="2302" max="2302" width="66.25" style="63" customWidth="1"/>
    <col min="2303" max="2303" width="15.75" style="63" customWidth="1"/>
    <col min="2304" max="2304" width="31.75" style="63" bestFit="1" customWidth="1"/>
    <col min="2305" max="2305" width="28.625" style="63" customWidth="1"/>
    <col min="2306" max="2306" width="21.875" style="63" bestFit="1" customWidth="1"/>
    <col min="2307" max="2309" width="15.75" style="63" customWidth="1"/>
    <col min="2310" max="2310" width="9.125" style="63"/>
    <col min="2311" max="2311" width="40.625" style="63" bestFit="1" customWidth="1"/>
    <col min="2312" max="2312" width="13.625" style="63" customWidth="1"/>
    <col min="2313" max="2313" width="11.25" style="63" customWidth="1"/>
    <col min="2314" max="2556" width="9.125" style="63"/>
    <col min="2557" max="2557" width="5.125" style="63" customWidth="1"/>
    <col min="2558" max="2558" width="66.25" style="63" customWidth="1"/>
    <col min="2559" max="2559" width="15.75" style="63" customWidth="1"/>
    <col min="2560" max="2560" width="31.75" style="63" bestFit="1" customWidth="1"/>
    <col min="2561" max="2561" width="28.625" style="63" customWidth="1"/>
    <col min="2562" max="2562" width="21.875" style="63" bestFit="1" customWidth="1"/>
    <col min="2563" max="2565" width="15.75" style="63" customWidth="1"/>
    <col min="2566" max="2566" width="9.125" style="63"/>
    <col min="2567" max="2567" width="40.625" style="63" bestFit="1" customWidth="1"/>
    <col min="2568" max="2568" width="13.625" style="63" customWidth="1"/>
    <col min="2569" max="2569" width="11.25" style="63" customWidth="1"/>
    <col min="2570" max="2812" width="9.125" style="63"/>
    <col min="2813" max="2813" width="5.125" style="63" customWidth="1"/>
    <col min="2814" max="2814" width="66.25" style="63" customWidth="1"/>
    <col min="2815" max="2815" width="15.75" style="63" customWidth="1"/>
    <col min="2816" max="2816" width="31.75" style="63" bestFit="1" customWidth="1"/>
    <col min="2817" max="2817" width="28.625" style="63" customWidth="1"/>
    <col min="2818" max="2818" width="21.875" style="63" bestFit="1" customWidth="1"/>
    <col min="2819" max="2821" width="15.75" style="63" customWidth="1"/>
    <col min="2822" max="2822" width="9.125" style="63"/>
    <col min="2823" max="2823" width="40.625" style="63" bestFit="1" customWidth="1"/>
    <col min="2824" max="2824" width="13.625" style="63" customWidth="1"/>
    <col min="2825" max="2825" width="11.25" style="63" customWidth="1"/>
    <col min="2826" max="3068" width="9.125" style="63"/>
    <col min="3069" max="3069" width="5.125" style="63" customWidth="1"/>
    <col min="3070" max="3070" width="66.25" style="63" customWidth="1"/>
    <col min="3071" max="3071" width="15.75" style="63" customWidth="1"/>
    <col min="3072" max="3072" width="31.75" style="63" bestFit="1" customWidth="1"/>
    <col min="3073" max="3073" width="28.625" style="63" customWidth="1"/>
    <col min="3074" max="3074" width="21.875" style="63" bestFit="1" customWidth="1"/>
    <col min="3075" max="3077" width="15.75" style="63" customWidth="1"/>
    <col min="3078" max="3078" width="9.125" style="63"/>
    <col min="3079" max="3079" width="40.625" style="63" bestFit="1" customWidth="1"/>
    <col min="3080" max="3080" width="13.625" style="63" customWidth="1"/>
    <col min="3081" max="3081" width="11.25" style="63" customWidth="1"/>
    <col min="3082" max="3324" width="9.125" style="63"/>
    <col min="3325" max="3325" width="5.125" style="63" customWidth="1"/>
    <col min="3326" max="3326" width="66.25" style="63" customWidth="1"/>
    <col min="3327" max="3327" width="15.75" style="63" customWidth="1"/>
    <col min="3328" max="3328" width="31.75" style="63" bestFit="1" customWidth="1"/>
    <col min="3329" max="3329" width="28.625" style="63" customWidth="1"/>
    <col min="3330" max="3330" width="21.875" style="63" bestFit="1" customWidth="1"/>
    <col min="3331" max="3333" width="15.75" style="63" customWidth="1"/>
    <col min="3334" max="3334" width="9.125" style="63"/>
    <col min="3335" max="3335" width="40.625" style="63" bestFit="1" customWidth="1"/>
    <col min="3336" max="3336" width="13.625" style="63" customWidth="1"/>
    <col min="3337" max="3337" width="11.25" style="63" customWidth="1"/>
    <col min="3338" max="3580" width="9.125" style="63"/>
    <col min="3581" max="3581" width="5.125" style="63" customWidth="1"/>
    <col min="3582" max="3582" width="66.25" style="63" customWidth="1"/>
    <col min="3583" max="3583" width="15.75" style="63" customWidth="1"/>
    <col min="3584" max="3584" width="31.75" style="63" bestFit="1" customWidth="1"/>
    <col min="3585" max="3585" width="28.625" style="63" customWidth="1"/>
    <col min="3586" max="3586" width="21.875" style="63" bestFit="1" customWidth="1"/>
    <col min="3587" max="3589" width="15.75" style="63" customWidth="1"/>
    <col min="3590" max="3590" width="9.125" style="63"/>
    <col min="3591" max="3591" width="40.625" style="63" bestFit="1" customWidth="1"/>
    <col min="3592" max="3592" width="13.625" style="63" customWidth="1"/>
    <col min="3593" max="3593" width="11.25" style="63" customWidth="1"/>
    <col min="3594" max="3836" width="9.125" style="63"/>
    <col min="3837" max="3837" width="5.125" style="63" customWidth="1"/>
    <col min="3838" max="3838" width="66.25" style="63" customWidth="1"/>
    <col min="3839" max="3839" width="15.75" style="63" customWidth="1"/>
    <col min="3840" max="3840" width="31.75" style="63" bestFit="1" customWidth="1"/>
    <col min="3841" max="3841" width="28.625" style="63" customWidth="1"/>
    <col min="3842" max="3842" width="21.875" style="63" bestFit="1" customWidth="1"/>
    <col min="3843" max="3845" width="15.75" style="63" customWidth="1"/>
    <col min="3846" max="3846" width="9.125" style="63"/>
    <col min="3847" max="3847" width="40.625" style="63" bestFit="1" customWidth="1"/>
    <col min="3848" max="3848" width="13.625" style="63" customWidth="1"/>
    <col min="3849" max="3849" width="11.25" style="63" customWidth="1"/>
    <col min="3850" max="4092" width="9.125" style="63"/>
    <col min="4093" max="4093" width="5.125" style="63" customWidth="1"/>
    <col min="4094" max="4094" width="66.25" style="63" customWidth="1"/>
    <col min="4095" max="4095" width="15.75" style="63" customWidth="1"/>
    <col min="4096" max="4096" width="31.75" style="63" bestFit="1" customWidth="1"/>
    <col min="4097" max="4097" width="28.625" style="63" customWidth="1"/>
    <col min="4098" max="4098" width="21.875" style="63" bestFit="1" customWidth="1"/>
    <col min="4099" max="4101" width="15.75" style="63" customWidth="1"/>
    <col min="4102" max="4102" width="9.125" style="63"/>
    <col min="4103" max="4103" width="40.625" style="63" bestFit="1" customWidth="1"/>
    <col min="4104" max="4104" width="13.625" style="63" customWidth="1"/>
    <col min="4105" max="4105" width="11.25" style="63" customWidth="1"/>
    <col min="4106" max="4348" width="9.125" style="63"/>
    <col min="4349" max="4349" width="5.125" style="63" customWidth="1"/>
    <col min="4350" max="4350" width="66.25" style="63" customWidth="1"/>
    <col min="4351" max="4351" width="15.75" style="63" customWidth="1"/>
    <col min="4352" max="4352" width="31.75" style="63" bestFit="1" customWidth="1"/>
    <col min="4353" max="4353" width="28.625" style="63" customWidth="1"/>
    <col min="4354" max="4354" width="21.875" style="63" bestFit="1" customWidth="1"/>
    <col min="4355" max="4357" width="15.75" style="63" customWidth="1"/>
    <col min="4358" max="4358" width="9.125" style="63"/>
    <col min="4359" max="4359" width="40.625" style="63" bestFit="1" customWidth="1"/>
    <col min="4360" max="4360" width="13.625" style="63" customWidth="1"/>
    <col min="4361" max="4361" width="11.25" style="63" customWidth="1"/>
    <col min="4362" max="4604" width="9.125" style="63"/>
    <col min="4605" max="4605" width="5.125" style="63" customWidth="1"/>
    <col min="4606" max="4606" width="66.25" style="63" customWidth="1"/>
    <col min="4607" max="4607" width="15.75" style="63" customWidth="1"/>
    <col min="4608" max="4608" width="31.75" style="63" bestFit="1" customWidth="1"/>
    <col min="4609" max="4609" width="28.625" style="63" customWidth="1"/>
    <col min="4610" max="4610" width="21.875" style="63" bestFit="1" customWidth="1"/>
    <col min="4611" max="4613" width="15.75" style="63" customWidth="1"/>
    <col min="4614" max="4614" width="9.125" style="63"/>
    <col min="4615" max="4615" width="40.625" style="63" bestFit="1" customWidth="1"/>
    <col min="4616" max="4616" width="13.625" style="63" customWidth="1"/>
    <col min="4617" max="4617" width="11.25" style="63" customWidth="1"/>
    <col min="4618" max="4860" width="9.125" style="63"/>
    <col min="4861" max="4861" width="5.125" style="63" customWidth="1"/>
    <col min="4862" max="4862" width="66.25" style="63" customWidth="1"/>
    <col min="4863" max="4863" width="15.75" style="63" customWidth="1"/>
    <col min="4864" max="4864" width="31.75" style="63" bestFit="1" customWidth="1"/>
    <col min="4865" max="4865" width="28.625" style="63" customWidth="1"/>
    <col min="4866" max="4866" width="21.875" style="63" bestFit="1" customWidth="1"/>
    <col min="4867" max="4869" width="15.75" style="63" customWidth="1"/>
    <col min="4870" max="4870" width="9.125" style="63"/>
    <col min="4871" max="4871" width="40.625" style="63" bestFit="1" customWidth="1"/>
    <col min="4872" max="4872" width="13.625" style="63" customWidth="1"/>
    <col min="4873" max="4873" width="11.25" style="63" customWidth="1"/>
    <col min="4874" max="5116" width="9.125" style="63"/>
    <col min="5117" max="5117" width="5.125" style="63" customWidth="1"/>
    <col min="5118" max="5118" width="66.25" style="63" customWidth="1"/>
    <col min="5119" max="5119" width="15.75" style="63" customWidth="1"/>
    <col min="5120" max="5120" width="31.75" style="63" bestFit="1" customWidth="1"/>
    <col min="5121" max="5121" width="28.625" style="63" customWidth="1"/>
    <col min="5122" max="5122" width="21.875" style="63" bestFit="1" customWidth="1"/>
    <col min="5123" max="5125" width="15.75" style="63" customWidth="1"/>
    <col min="5126" max="5126" width="9.125" style="63"/>
    <col min="5127" max="5127" width="40.625" style="63" bestFit="1" customWidth="1"/>
    <col min="5128" max="5128" width="13.625" style="63" customWidth="1"/>
    <col min="5129" max="5129" width="11.25" style="63" customWidth="1"/>
    <col min="5130" max="5372" width="9.125" style="63"/>
    <col min="5373" max="5373" width="5.125" style="63" customWidth="1"/>
    <col min="5374" max="5374" width="66.25" style="63" customWidth="1"/>
    <col min="5375" max="5375" width="15.75" style="63" customWidth="1"/>
    <col min="5376" max="5376" width="31.75" style="63" bestFit="1" customWidth="1"/>
    <col min="5377" max="5377" width="28.625" style="63" customWidth="1"/>
    <col min="5378" max="5378" width="21.875" style="63" bestFit="1" customWidth="1"/>
    <col min="5379" max="5381" width="15.75" style="63" customWidth="1"/>
    <col min="5382" max="5382" width="9.125" style="63"/>
    <col min="5383" max="5383" width="40.625" style="63" bestFit="1" customWidth="1"/>
    <col min="5384" max="5384" width="13.625" style="63" customWidth="1"/>
    <col min="5385" max="5385" width="11.25" style="63" customWidth="1"/>
    <col min="5386" max="5628" width="9.125" style="63"/>
    <col min="5629" max="5629" width="5.125" style="63" customWidth="1"/>
    <col min="5630" max="5630" width="66.25" style="63" customWidth="1"/>
    <col min="5631" max="5631" width="15.75" style="63" customWidth="1"/>
    <col min="5632" max="5632" width="31.75" style="63" bestFit="1" customWidth="1"/>
    <col min="5633" max="5633" width="28.625" style="63" customWidth="1"/>
    <col min="5634" max="5634" width="21.875" style="63" bestFit="1" customWidth="1"/>
    <col min="5635" max="5637" width="15.75" style="63" customWidth="1"/>
    <col min="5638" max="5638" width="9.125" style="63"/>
    <col min="5639" max="5639" width="40.625" style="63" bestFit="1" customWidth="1"/>
    <col min="5640" max="5640" width="13.625" style="63" customWidth="1"/>
    <col min="5641" max="5641" width="11.25" style="63" customWidth="1"/>
    <col min="5642" max="5884" width="9.125" style="63"/>
    <col min="5885" max="5885" width="5.125" style="63" customWidth="1"/>
    <col min="5886" max="5886" width="66.25" style="63" customWidth="1"/>
    <col min="5887" max="5887" width="15.75" style="63" customWidth="1"/>
    <col min="5888" max="5888" width="31.75" style="63" bestFit="1" customWidth="1"/>
    <col min="5889" max="5889" width="28.625" style="63" customWidth="1"/>
    <col min="5890" max="5890" width="21.875" style="63" bestFit="1" customWidth="1"/>
    <col min="5891" max="5893" width="15.75" style="63" customWidth="1"/>
    <col min="5894" max="5894" width="9.125" style="63"/>
    <col min="5895" max="5895" width="40.625" style="63" bestFit="1" customWidth="1"/>
    <col min="5896" max="5896" width="13.625" style="63" customWidth="1"/>
    <col min="5897" max="5897" width="11.25" style="63" customWidth="1"/>
    <col min="5898" max="6140" width="9.125" style="63"/>
    <col min="6141" max="6141" width="5.125" style="63" customWidth="1"/>
    <col min="6142" max="6142" width="66.25" style="63" customWidth="1"/>
    <col min="6143" max="6143" width="15.75" style="63" customWidth="1"/>
    <col min="6144" max="6144" width="31.75" style="63" bestFit="1" customWidth="1"/>
    <col min="6145" max="6145" width="28.625" style="63" customWidth="1"/>
    <col min="6146" max="6146" width="21.875" style="63" bestFit="1" customWidth="1"/>
    <col min="6147" max="6149" width="15.75" style="63" customWidth="1"/>
    <col min="6150" max="6150" width="9.125" style="63"/>
    <col min="6151" max="6151" width="40.625" style="63" bestFit="1" customWidth="1"/>
    <col min="6152" max="6152" width="13.625" style="63" customWidth="1"/>
    <col min="6153" max="6153" width="11.25" style="63" customWidth="1"/>
    <col min="6154" max="6396" width="9.125" style="63"/>
    <col min="6397" max="6397" width="5.125" style="63" customWidth="1"/>
    <col min="6398" max="6398" width="66.25" style="63" customWidth="1"/>
    <col min="6399" max="6399" width="15.75" style="63" customWidth="1"/>
    <col min="6400" max="6400" width="31.75" style="63" bestFit="1" customWidth="1"/>
    <col min="6401" max="6401" width="28.625" style="63" customWidth="1"/>
    <col min="6402" max="6402" width="21.875" style="63" bestFit="1" customWidth="1"/>
    <col min="6403" max="6405" width="15.75" style="63" customWidth="1"/>
    <col min="6406" max="6406" width="9.125" style="63"/>
    <col min="6407" max="6407" width="40.625" style="63" bestFit="1" customWidth="1"/>
    <col min="6408" max="6408" width="13.625" style="63" customWidth="1"/>
    <col min="6409" max="6409" width="11.25" style="63" customWidth="1"/>
    <col min="6410" max="6652" width="9.125" style="63"/>
    <col min="6653" max="6653" width="5.125" style="63" customWidth="1"/>
    <col min="6654" max="6654" width="66.25" style="63" customWidth="1"/>
    <col min="6655" max="6655" width="15.75" style="63" customWidth="1"/>
    <col min="6656" max="6656" width="31.75" style="63" bestFit="1" customWidth="1"/>
    <col min="6657" max="6657" width="28.625" style="63" customWidth="1"/>
    <col min="6658" max="6658" width="21.875" style="63" bestFit="1" customWidth="1"/>
    <col min="6659" max="6661" width="15.75" style="63" customWidth="1"/>
    <col min="6662" max="6662" width="9.125" style="63"/>
    <col min="6663" max="6663" width="40.625" style="63" bestFit="1" customWidth="1"/>
    <col min="6664" max="6664" width="13.625" style="63" customWidth="1"/>
    <col min="6665" max="6665" width="11.25" style="63" customWidth="1"/>
    <col min="6666" max="6908" width="9.125" style="63"/>
    <col min="6909" max="6909" width="5.125" style="63" customWidth="1"/>
    <col min="6910" max="6910" width="66.25" style="63" customWidth="1"/>
    <col min="6911" max="6911" width="15.75" style="63" customWidth="1"/>
    <col min="6912" max="6912" width="31.75" style="63" bestFit="1" customWidth="1"/>
    <col min="6913" max="6913" width="28.625" style="63" customWidth="1"/>
    <col min="6914" max="6914" width="21.875" style="63" bestFit="1" customWidth="1"/>
    <col min="6915" max="6917" width="15.75" style="63" customWidth="1"/>
    <col min="6918" max="6918" width="9.125" style="63"/>
    <col min="6919" max="6919" width="40.625" style="63" bestFit="1" customWidth="1"/>
    <col min="6920" max="6920" width="13.625" style="63" customWidth="1"/>
    <col min="6921" max="6921" width="11.25" style="63" customWidth="1"/>
    <col min="6922" max="7164" width="9.125" style="63"/>
    <col min="7165" max="7165" width="5.125" style="63" customWidth="1"/>
    <col min="7166" max="7166" width="66.25" style="63" customWidth="1"/>
    <col min="7167" max="7167" width="15.75" style="63" customWidth="1"/>
    <col min="7168" max="7168" width="31.75" style="63" bestFit="1" customWidth="1"/>
    <col min="7169" max="7169" width="28.625" style="63" customWidth="1"/>
    <col min="7170" max="7170" width="21.875" style="63" bestFit="1" customWidth="1"/>
    <col min="7171" max="7173" width="15.75" style="63" customWidth="1"/>
    <col min="7174" max="7174" width="9.125" style="63"/>
    <col min="7175" max="7175" width="40.625" style="63" bestFit="1" customWidth="1"/>
    <col min="7176" max="7176" width="13.625" style="63" customWidth="1"/>
    <col min="7177" max="7177" width="11.25" style="63" customWidth="1"/>
    <col min="7178" max="7420" width="9.125" style="63"/>
    <col min="7421" max="7421" width="5.125" style="63" customWidth="1"/>
    <col min="7422" max="7422" width="66.25" style="63" customWidth="1"/>
    <col min="7423" max="7423" width="15.75" style="63" customWidth="1"/>
    <col min="7424" max="7424" width="31.75" style="63" bestFit="1" customWidth="1"/>
    <col min="7425" max="7425" width="28.625" style="63" customWidth="1"/>
    <col min="7426" max="7426" width="21.875" style="63" bestFit="1" customWidth="1"/>
    <col min="7427" max="7429" width="15.75" style="63" customWidth="1"/>
    <col min="7430" max="7430" width="9.125" style="63"/>
    <col min="7431" max="7431" width="40.625" style="63" bestFit="1" customWidth="1"/>
    <col min="7432" max="7432" width="13.625" style="63" customWidth="1"/>
    <col min="7433" max="7433" width="11.25" style="63" customWidth="1"/>
    <col min="7434" max="7676" width="9.125" style="63"/>
    <col min="7677" max="7677" width="5.125" style="63" customWidth="1"/>
    <col min="7678" max="7678" width="66.25" style="63" customWidth="1"/>
    <col min="7679" max="7679" width="15.75" style="63" customWidth="1"/>
    <col min="7680" max="7680" width="31.75" style="63" bestFit="1" customWidth="1"/>
    <col min="7681" max="7681" width="28.625" style="63" customWidth="1"/>
    <col min="7682" max="7682" width="21.875" style="63" bestFit="1" customWidth="1"/>
    <col min="7683" max="7685" width="15.75" style="63" customWidth="1"/>
    <col min="7686" max="7686" width="9.125" style="63"/>
    <col min="7687" max="7687" width="40.625" style="63" bestFit="1" customWidth="1"/>
    <col min="7688" max="7688" width="13.625" style="63" customWidth="1"/>
    <col min="7689" max="7689" width="11.25" style="63" customWidth="1"/>
    <col min="7690" max="7932" width="9.125" style="63"/>
    <col min="7933" max="7933" width="5.125" style="63" customWidth="1"/>
    <col min="7934" max="7934" width="66.25" style="63" customWidth="1"/>
    <col min="7935" max="7935" width="15.75" style="63" customWidth="1"/>
    <col min="7936" max="7936" width="31.75" style="63" bestFit="1" customWidth="1"/>
    <col min="7937" max="7937" width="28.625" style="63" customWidth="1"/>
    <col min="7938" max="7938" width="21.875" style="63" bestFit="1" customWidth="1"/>
    <col min="7939" max="7941" width="15.75" style="63" customWidth="1"/>
    <col min="7942" max="7942" width="9.125" style="63"/>
    <col min="7943" max="7943" width="40.625" style="63" bestFit="1" customWidth="1"/>
    <col min="7944" max="7944" width="13.625" style="63" customWidth="1"/>
    <col min="7945" max="7945" width="11.25" style="63" customWidth="1"/>
    <col min="7946" max="8188" width="9.125" style="63"/>
    <col min="8189" max="8189" width="5.125" style="63" customWidth="1"/>
    <col min="8190" max="8190" width="66.25" style="63" customWidth="1"/>
    <col min="8191" max="8191" width="15.75" style="63" customWidth="1"/>
    <col min="8192" max="8192" width="31.75" style="63" bestFit="1" customWidth="1"/>
    <col min="8193" max="8193" width="28.625" style="63" customWidth="1"/>
    <col min="8194" max="8194" width="21.875" style="63" bestFit="1" customWidth="1"/>
    <col min="8195" max="8197" width="15.75" style="63" customWidth="1"/>
    <col min="8198" max="8198" width="9.125" style="63"/>
    <col min="8199" max="8199" width="40.625" style="63" bestFit="1" customWidth="1"/>
    <col min="8200" max="8200" width="13.625" style="63" customWidth="1"/>
    <col min="8201" max="8201" width="11.25" style="63" customWidth="1"/>
    <col min="8202" max="8444" width="9.125" style="63"/>
    <col min="8445" max="8445" width="5.125" style="63" customWidth="1"/>
    <col min="8446" max="8446" width="66.25" style="63" customWidth="1"/>
    <col min="8447" max="8447" width="15.75" style="63" customWidth="1"/>
    <col min="8448" max="8448" width="31.75" style="63" bestFit="1" customWidth="1"/>
    <col min="8449" max="8449" width="28.625" style="63" customWidth="1"/>
    <col min="8450" max="8450" width="21.875" style="63" bestFit="1" customWidth="1"/>
    <col min="8451" max="8453" width="15.75" style="63" customWidth="1"/>
    <col min="8454" max="8454" width="9.125" style="63"/>
    <col min="8455" max="8455" width="40.625" style="63" bestFit="1" customWidth="1"/>
    <col min="8456" max="8456" width="13.625" style="63" customWidth="1"/>
    <col min="8457" max="8457" width="11.25" style="63" customWidth="1"/>
    <col min="8458" max="8700" width="9.125" style="63"/>
    <col min="8701" max="8701" width="5.125" style="63" customWidth="1"/>
    <col min="8702" max="8702" width="66.25" style="63" customWidth="1"/>
    <col min="8703" max="8703" width="15.75" style="63" customWidth="1"/>
    <col min="8704" max="8704" width="31.75" style="63" bestFit="1" customWidth="1"/>
    <col min="8705" max="8705" width="28.625" style="63" customWidth="1"/>
    <col min="8706" max="8706" width="21.875" style="63" bestFit="1" customWidth="1"/>
    <col min="8707" max="8709" width="15.75" style="63" customWidth="1"/>
    <col min="8710" max="8710" width="9.125" style="63"/>
    <col min="8711" max="8711" width="40.625" style="63" bestFit="1" customWidth="1"/>
    <col min="8712" max="8712" width="13.625" style="63" customWidth="1"/>
    <col min="8713" max="8713" width="11.25" style="63" customWidth="1"/>
    <col min="8714" max="8956" width="9.125" style="63"/>
    <col min="8957" max="8957" width="5.125" style="63" customWidth="1"/>
    <col min="8958" max="8958" width="66.25" style="63" customWidth="1"/>
    <col min="8959" max="8959" width="15.75" style="63" customWidth="1"/>
    <col min="8960" max="8960" width="31.75" style="63" bestFit="1" customWidth="1"/>
    <col min="8961" max="8961" width="28.625" style="63" customWidth="1"/>
    <col min="8962" max="8962" width="21.875" style="63" bestFit="1" customWidth="1"/>
    <col min="8963" max="8965" width="15.75" style="63" customWidth="1"/>
    <col min="8966" max="8966" width="9.125" style="63"/>
    <col min="8967" max="8967" width="40.625" style="63" bestFit="1" customWidth="1"/>
    <col min="8968" max="8968" width="13.625" style="63" customWidth="1"/>
    <col min="8969" max="8969" width="11.25" style="63" customWidth="1"/>
    <col min="8970" max="9212" width="9.125" style="63"/>
    <col min="9213" max="9213" width="5.125" style="63" customWidth="1"/>
    <col min="9214" max="9214" width="66.25" style="63" customWidth="1"/>
    <col min="9215" max="9215" width="15.75" style="63" customWidth="1"/>
    <col min="9216" max="9216" width="31.75" style="63" bestFit="1" customWidth="1"/>
    <col min="9217" max="9217" width="28.625" style="63" customWidth="1"/>
    <col min="9218" max="9218" width="21.875" style="63" bestFit="1" customWidth="1"/>
    <col min="9219" max="9221" width="15.75" style="63" customWidth="1"/>
    <col min="9222" max="9222" width="9.125" style="63"/>
    <col min="9223" max="9223" width="40.625" style="63" bestFit="1" customWidth="1"/>
    <col min="9224" max="9224" width="13.625" style="63" customWidth="1"/>
    <col min="9225" max="9225" width="11.25" style="63" customWidth="1"/>
    <col min="9226" max="9468" width="9.125" style="63"/>
    <col min="9469" max="9469" width="5.125" style="63" customWidth="1"/>
    <col min="9470" max="9470" width="66.25" style="63" customWidth="1"/>
    <col min="9471" max="9471" width="15.75" style="63" customWidth="1"/>
    <col min="9472" max="9472" width="31.75" style="63" bestFit="1" customWidth="1"/>
    <col min="9473" max="9473" width="28.625" style="63" customWidth="1"/>
    <col min="9474" max="9474" width="21.875" style="63" bestFit="1" customWidth="1"/>
    <col min="9475" max="9477" width="15.75" style="63" customWidth="1"/>
    <col min="9478" max="9478" width="9.125" style="63"/>
    <col min="9479" max="9479" width="40.625" style="63" bestFit="1" customWidth="1"/>
    <col min="9480" max="9480" width="13.625" style="63" customWidth="1"/>
    <col min="9481" max="9481" width="11.25" style="63" customWidth="1"/>
    <col min="9482" max="9724" width="9.125" style="63"/>
    <col min="9725" max="9725" width="5.125" style="63" customWidth="1"/>
    <col min="9726" max="9726" width="66.25" style="63" customWidth="1"/>
    <col min="9727" max="9727" width="15.75" style="63" customWidth="1"/>
    <col min="9728" max="9728" width="31.75" style="63" bestFit="1" customWidth="1"/>
    <col min="9729" max="9729" width="28.625" style="63" customWidth="1"/>
    <col min="9730" max="9730" width="21.875" style="63" bestFit="1" customWidth="1"/>
    <col min="9731" max="9733" width="15.75" style="63" customWidth="1"/>
    <col min="9734" max="9734" width="9.125" style="63"/>
    <col min="9735" max="9735" width="40.625" style="63" bestFit="1" customWidth="1"/>
    <col min="9736" max="9736" width="13.625" style="63" customWidth="1"/>
    <col min="9737" max="9737" width="11.25" style="63" customWidth="1"/>
    <col min="9738" max="9980" width="9.125" style="63"/>
    <col min="9981" max="9981" width="5.125" style="63" customWidth="1"/>
    <col min="9982" max="9982" width="66.25" style="63" customWidth="1"/>
    <col min="9983" max="9983" width="15.75" style="63" customWidth="1"/>
    <col min="9984" max="9984" width="31.75" style="63" bestFit="1" customWidth="1"/>
    <col min="9985" max="9985" width="28.625" style="63" customWidth="1"/>
    <col min="9986" max="9986" width="21.875" style="63" bestFit="1" customWidth="1"/>
    <col min="9987" max="9989" width="15.75" style="63" customWidth="1"/>
    <col min="9990" max="9990" width="9.125" style="63"/>
    <col min="9991" max="9991" width="40.625" style="63" bestFit="1" customWidth="1"/>
    <col min="9992" max="9992" width="13.625" style="63" customWidth="1"/>
    <col min="9993" max="9993" width="11.25" style="63" customWidth="1"/>
    <col min="9994" max="10236" width="9.125" style="63"/>
    <col min="10237" max="10237" width="5.125" style="63" customWidth="1"/>
    <col min="10238" max="10238" width="66.25" style="63" customWidth="1"/>
    <col min="10239" max="10239" width="15.75" style="63" customWidth="1"/>
    <col min="10240" max="10240" width="31.75" style="63" bestFit="1" customWidth="1"/>
    <col min="10241" max="10241" width="28.625" style="63" customWidth="1"/>
    <col min="10242" max="10242" width="21.875" style="63" bestFit="1" customWidth="1"/>
    <col min="10243" max="10245" width="15.75" style="63" customWidth="1"/>
    <col min="10246" max="10246" width="9.125" style="63"/>
    <col min="10247" max="10247" width="40.625" style="63" bestFit="1" customWidth="1"/>
    <col min="10248" max="10248" width="13.625" style="63" customWidth="1"/>
    <col min="10249" max="10249" width="11.25" style="63" customWidth="1"/>
    <col min="10250" max="10492" width="9.125" style="63"/>
    <col min="10493" max="10493" width="5.125" style="63" customWidth="1"/>
    <col min="10494" max="10494" width="66.25" style="63" customWidth="1"/>
    <col min="10495" max="10495" width="15.75" style="63" customWidth="1"/>
    <col min="10496" max="10496" width="31.75" style="63" bestFit="1" customWidth="1"/>
    <col min="10497" max="10497" width="28.625" style="63" customWidth="1"/>
    <col min="10498" max="10498" width="21.875" style="63" bestFit="1" customWidth="1"/>
    <col min="10499" max="10501" width="15.75" style="63" customWidth="1"/>
    <col min="10502" max="10502" width="9.125" style="63"/>
    <col min="10503" max="10503" width="40.625" style="63" bestFit="1" customWidth="1"/>
    <col min="10504" max="10504" width="13.625" style="63" customWidth="1"/>
    <col min="10505" max="10505" width="11.25" style="63" customWidth="1"/>
    <col min="10506" max="10748" width="9.125" style="63"/>
    <col min="10749" max="10749" width="5.125" style="63" customWidth="1"/>
    <col min="10750" max="10750" width="66.25" style="63" customWidth="1"/>
    <col min="10751" max="10751" width="15.75" style="63" customWidth="1"/>
    <col min="10752" max="10752" width="31.75" style="63" bestFit="1" customWidth="1"/>
    <col min="10753" max="10753" width="28.625" style="63" customWidth="1"/>
    <col min="10754" max="10754" width="21.875" style="63" bestFit="1" customWidth="1"/>
    <col min="10755" max="10757" width="15.75" style="63" customWidth="1"/>
    <col min="10758" max="10758" width="9.125" style="63"/>
    <col min="10759" max="10759" width="40.625" style="63" bestFit="1" customWidth="1"/>
    <col min="10760" max="10760" width="13.625" style="63" customWidth="1"/>
    <col min="10761" max="10761" width="11.25" style="63" customWidth="1"/>
    <col min="10762" max="11004" width="9.125" style="63"/>
    <col min="11005" max="11005" width="5.125" style="63" customWidth="1"/>
    <col min="11006" max="11006" width="66.25" style="63" customWidth="1"/>
    <col min="11007" max="11007" width="15.75" style="63" customWidth="1"/>
    <col min="11008" max="11008" width="31.75" style="63" bestFit="1" customWidth="1"/>
    <col min="11009" max="11009" width="28.625" style="63" customWidth="1"/>
    <col min="11010" max="11010" width="21.875" style="63" bestFit="1" customWidth="1"/>
    <col min="11011" max="11013" width="15.75" style="63" customWidth="1"/>
    <col min="11014" max="11014" width="9.125" style="63"/>
    <col min="11015" max="11015" width="40.625" style="63" bestFit="1" customWidth="1"/>
    <col min="11016" max="11016" width="13.625" style="63" customWidth="1"/>
    <col min="11017" max="11017" width="11.25" style="63" customWidth="1"/>
    <col min="11018" max="11260" width="9.125" style="63"/>
    <col min="11261" max="11261" width="5.125" style="63" customWidth="1"/>
    <col min="11262" max="11262" width="66.25" style="63" customWidth="1"/>
    <col min="11263" max="11263" width="15.75" style="63" customWidth="1"/>
    <col min="11264" max="11264" width="31.75" style="63" bestFit="1" customWidth="1"/>
    <col min="11265" max="11265" width="28.625" style="63" customWidth="1"/>
    <col min="11266" max="11266" width="21.875" style="63" bestFit="1" customWidth="1"/>
    <col min="11267" max="11269" width="15.75" style="63" customWidth="1"/>
    <col min="11270" max="11270" width="9.125" style="63"/>
    <col min="11271" max="11271" width="40.625" style="63" bestFit="1" customWidth="1"/>
    <col min="11272" max="11272" width="13.625" style="63" customWidth="1"/>
    <col min="11273" max="11273" width="11.25" style="63" customWidth="1"/>
    <col min="11274" max="11516" width="9.125" style="63"/>
    <col min="11517" max="11517" width="5.125" style="63" customWidth="1"/>
    <col min="11518" max="11518" width="66.25" style="63" customWidth="1"/>
    <col min="11519" max="11519" width="15.75" style="63" customWidth="1"/>
    <col min="11520" max="11520" width="31.75" style="63" bestFit="1" customWidth="1"/>
    <col min="11521" max="11521" width="28.625" style="63" customWidth="1"/>
    <col min="11522" max="11522" width="21.875" style="63" bestFit="1" customWidth="1"/>
    <col min="11523" max="11525" width="15.75" style="63" customWidth="1"/>
    <col min="11526" max="11526" width="9.125" style="63"/>
    <col min="11527" max="11527" width="40.625" style="63" bestFit="1" customWidth="1"/>
    <col min="11528" max="11528" width="13.625" style="63" customWidth="1"/>
    <col min="11529" max="11529" width="11.25" style="63" customWidth="1"/>
    <col min="11530" max="11772" width="9.125" style="63"/>
    <col min="11773" max="11773" width="5.125" style="63" customWidth="1"/>
    <col min="11774" max="11774" width="66.25" style="63" customWidth="1"/>
    <col min="11775" max="11775" width="15.75" style="63" customWidth="1"/>
    <col min="11776" max="11776" width="31.75" style="63" bestFit="1" customWidth="1"/>
    <col min="11777" max="11777" width="28.625" style="63" customWidth="1"/>
    <col min="11778" max="11778" width="21.875" style="63" bestFit="1" customWidth="1"/>
    <col min="11779" max="11781" width="15.75" style="63" customWidth="1"/>
    <col min="11782" max="11782" width="9.125" style="63"/>
    <col min="11783" max="11783" width="40.625" style="63" bestFit="1" customWidth="1"/>
    <col min="11784" max="11784" width="13.625" style="63" customWidth="1"/>
    <col min="11785" max="11785" width="11.25" style="63" customWidth="1"/>
    <col min="11786" max="12028" width="9.125" style="63"/>
    <col min="12029" max="12029" width="5.125" style="63" customWidth="1"/>
    <col min="12030" max="12030" width="66.25" style="63" customWidth="1"/>
    <col min="12031" max="12031" width="15.75" style="63" customWidth="1"/>
    <col min="12032" max="12032" width="31.75" style="63" bestFit="1" customWidth="1"/>
    <col min="12033" max="12033" width="28.625" style="63" customWidth="1"/>
    <col min="12034" max="12034" width="21.875" style="63" bestFit="1" customWidth="1"/>
    <col min="12035" max="12037" width="15.75" style="63" customWidth="1"/>
    <col min="12038" max="12038" width="9.125" style="63"/>
    <col min="12039" max="12039" width="40.625" style="63" bestFit="1" customWidth="1"/>
    <col min="12040" max="12040" width="13.625" style="63" customWidth="1"/>
    <col min="12041" max="12041" width="11.25" style="63" customWidth="1"/>
    <col min="12042" max="12284" width="9.125" style="63"/>
    <col min="12285" max="12285" width="5.125" style="63" customWidth="1"/>
    <col min="12286" max="12286" width="66.25" style="63" customWidth="1"/>
    <col min="12287" max="12287" width="15.75" style="63" customWidth="1"/>
    <col min="12288" max="12288" width="31.75" style="63" bestFit="1" customWidth="1"/>
    <col min="12289" max="12289" width="28.625" style="63" customWidth="1"/>
    <col min="12290" max="12290" width="21.875" style="63" bestFit="1" customWidth="1"/>
    <col min="12291" max="12293" width="15.75" style="63" customWidth="1"/>
    <col min="12294" max="12294" width="9.125" style="63"/>
    <col min="12295" max="12295" width="40.625" style="63" bestFit="1" customWidth="1"/>
    <col min="12296" max="12296" width="13.625" style="63" customWidth="1"/>
    <col min="12297" max="12297" width="11.25" style="63" customWidth="1"/>
    <col min="12298" max="12540" width="9.125" style="63"/>
    <col min="12541" max="12541" width="5.125" style="63" customWidth="1"/>
    <col min="12542" max="12542" width="66.25" style="63" customWidth="1"/>
    <col min="12543" max="12543" width="15.75" style="63" customWidth="1"/>
    <col min="12544" max="12544" width="31.75" style="63" bestFit="1" customWidth="1"/>
    <col min="12545" max="12545" width="28.625" style="63" customWidth="1"/>
    <col min="12546" max="12546" width="21.875" style="63" bestFit="1" customWidth="1"/>
    <col min="12547" max="12549" width="15.75" style="63" customWidth="1"/>
    <col min="12550" max="12550" width="9.125" style="63"/>
    <col min="12551" max="12551" width="40.625" style="63" bestFit="1" customWidth="1"/>
    <col min="12552" max="12552" width="13.625" style="63" customWidth="1"/>
    <col min="12553" max="12553" width="11.25" style="63" customWidth="1"/>
    <col min="12554" max="12796" width="9.125" style="63"/>
    <col min="12797" max="12797" width="5.125" style="63" customWidth="1"/>
    <col min="12798" max="12798" width="66.25" style="63" customWidth="1"/>
    <col min="12799" max="12799" width="15.75" style="63" customWidth="1"/>
    <col min="12800" max="12800" width="31.75" style="63" bestFit="1" customWidth="1"/>
    <col min="12801" max="12801" width="28.625" style="63" customWidth="1"/>
    <col min="12802" max="12802" width="21.875" style="63" bestFit="1" customWidth="1"/>
    <col min="12803" max="12805" width="15.75" style="63" customWidth="1"/>
    <col min="12806" max="12806" width="9.125" style="63"/>
    <col min="12807" max="12807" width="40.625" style="63" bestFit="1" customWidth="1"/>
    <col min="12808" max="12808" width="13.625" style="63" customWidth="1"/>
    <col min="12809" max="12809" width="11.25" style="63" customWidth="1"/>
    <col min="12810" max="13052" width="9.125" style="63"/>
    <col min="13053" max="13053" width="5.125" style="63" customWidth="1"/>
    <col min="13054" max="13054" width="66.25" style="63" customWidth="1"/>
    <col min="13055" max="13055" width="15.75" style="63" customWidth="1"/>
    <col min="13056" max="13056" width="31.75" style="63" bestFit="1" customWidth="1"/>
    <col min="13057" max="13057" width="28.625" style="63" customWidth="1"/>
    <col min="13058" max="13058" width="21.875" style="63" bestFit="1" customWidth="1"/>
    <col min="13059" max="13061" width="15.75" style="63" customWidth="1"/>
    <col min="13062" max="13062" width="9.125" style="63"/>
    <col min="13063" max="13063" width="40.625" style="63" bestFit="1" customWidth="1"/>
    <col min="13064" max="13064" width="13.625" style="63" customWidth="1"/>
    <col min="13065" max="13065" width="11.25" style="63" customWidth="1"/>
    <col min="13066" max="13308" width="9.125" style="63"/>
    <col min="13309" max="13309" width="5.125" style="63" customWidth="1"/>
    <col min="13310" max="13310" width="66.25" style="63" customWidth="1"/>
    <col min="13311" max="13311" width="15.75" style="63" customWidth="1"/>
    <col min="13312" max="13312" width="31.75" style="63" bestFit="1" customWidth="1"/>
    <col min="13313" max="13313" width="28.625" style="63" customWidth="1"/>
    <col min="13314" max="13314" width="21.875" style="63" bestFit="1" customWidth="1"/>
    <col min="13315" max="13317" width="15.75" style="63" customWidth="1"/>
    <col min="13318" max="13318" width="9.125" style="63"/>
    <col min="13319" max="13319" width="40.625" style="63" bestFit="1" customWidth="1"/>
    <col min="13320" max="13320" width="13.625" style="63" customWidth="1"/>
    <col min="13321" max="13321" width="11.25" style="63" customWidth="1"/>
    <col min="13322" max="13564" width="9.125" style="63"/>
    <col min="13565" max="13565" width="5.125" style="63" customWidth="1"/>
    <col min="13566" max="13566" width="66.25" style="63" customWidth="1"/>
    <col min="13567" max="13567" width="15.75" style="63" customWidth="1"/>
    <col min="13568" max="13568" width="31.75" style="63" bestFit="1" customWidth="1"/>
    <col min="13569" max="13569" width="28.625" style="63" customWidth="1"/>
    <col min="13570" max="13570" width="21.875" style="63" bestFit="1" customWidth="1"/>
    <col min="13571" max="13573" width="15.75" style="63" customWidth="1"/>
    <col min="13574" max="13574" width="9.125" style="63"/>
    <col min="13575" max="13575" width="40.625" style="63" bestFit="1" customWidth="1"/>
    <col min="13576" max="13576" width="13.625" style="63" customWidth="1"/>
    <col min="13577" max="13577" width="11.25" style="63" customWidth="1"/>
    <col min="13578" max="13820" width="9.125" style="63"/>
    <col min="13821" max="13821" width="5.125" style="63" customWidth="1"/>
    <col min="13822" max="13822" width="66.25" style="63" customWidth="1"/>
    <col min="13823" max="13823" width="15.75" style="63" customWidth="1"/>
    <col min="13824" max="13824" width="31.75" style="63" bestFit="1" customWidth="1"/>
    <col min="13825" max="13825" width="28.625" style="63" customWidth="1"/>
    <col min="13826" max="13826" width="21.875" style="63" bestFit="1" customWidth="1"/>
    <col min="13827" max="13829" width="15.75" style="63" customWidth="1"/>
    <col min="13830" max="13830" width="9.125" style="63"/>
    <col min="13831" max="13831" width="40.625" style="63" bestFit="1" customWidth="1"/>
    <col min="13832" max="13832" width="13.625" style="63" customWidth="1"/>
    <col min="13833" max="13833" width="11.25" style="63" customWidth="1"/>
    <col min="13834" max="14076" width="9.125" style="63"/>
    <col min="14077" max="14077" width="5.125" style="63" customWidth="1"/>
    <col min="14078" max="14078" width="66.25" style="63" customWidth="1"/>
    <col min="14079" max="14079" width="15.75" style="63" customWidth="1"/>
    <col min="14080" max="14080" width="31.75" style="63" bestFit="1" customWidth="1"/>
    <col min="14081" max="14081" width="28.625" style="63" customWidth="1"/>
    <col min="14082" max="14082" width="21.875" style="63" bestFit="1" customWidth="1"/>
    <col min="14083" max="14085" width="15.75" style="63" customWidth="1"/>
    <col min="14086" max="14086" width="9.125" style="63"/>
    <col min="14087" max="14087" width="40.625" style="63" bestFit="1" customWidth="1"/>
    <col min="14088" max="14088" width="13.625" style="63" customWidth="1"/>
    <col min="14089" max="14089" width="11.25" style="63" customWidth="1"/>
    <col min="14090" max="14332" width="9.125" style="63"/>
    <col min="14333" max="14333" width="5.125" style="63" customWidth="1"/>
    <col min="14334" max="14334" width="66.25" style="63" customWidth="1"/>
    <col min="14335" max="14335" width="15.75" style="63" customWidth="1"/>
    <col min="14336" max="14336" width="31.75" style="63" bestFit="1" customWidth="1"/>
    <col min="14337" max="14337" width="28.625" style="63" customWidth="1"/>
    <col min="14338" max="14338" width="21.875" style="63" bestFit="1" customWidth="1"/>
    <col min="14339" max="14341" width="15.75" style="63" customWidth="1"/>
    <col min="14342" max="14342" width="9.125" style="63"/>
    <col min="14343" max="14343" width="40.625" style="63" bestFit="1" customWidth="1"/>
    <col min="14344" max="14344" width="13.625" style="63" customWidth="1"/>
    <col min="14345" max="14345" width="11.25" style="63" customWidth="1"/>
    <col min="14346" max="14588" width="9.125" style="63"/>
    <col min="14589" max="14589" width="5.125" style="63" customWidth="1"/>
    <col min="14590" max="14590" width="66.25" style="63" customWidth="1"/>
    <col min="14591" max="14591" width="15.75" style="63" customWidth="1"/>
    <col min="14592" max="14592" width="31.75" style="63" bestFit="1" customWidth="1"/>
    <col min="14593" max="14593" width="28.625" style="63" customWidth="1"/>
    <col min="14594" max="14594" width="21.875" style="63" bestFit="1" customWidth="1"/>
    <col min="14595" max="14597" width="15.75" style="63" customWidth="1"/>
    <col min="14598" max="14598" width="9.125" style="63"/>
    <col min="14599" max="14599" width="40.625" style="63" bestFit="1" customWidth="1"/>
    <col min="14600" max="14600" width="13.625" style="63" customWidth="1"/>
    <col min="14601" max="14601" width="11.25" style="63" customWidth="1"/>
    <col min="14602" max="14844" width="9.125" style="63"/>
    <col min="14845" max="14845" width="5.125" style="63" customWidth="1"/>
    <col min="14846" max="14846" width="66.25" style="63" customWidth="1"/>
    <col min="14847" max="14847" width="15.75" style="63" customWidth="1"/>
    <col min="14848" max="14848" width="31.75" style="63" bestFit="1" customWidth="1"/>
    <col min="14849" max="14849" width="28.625" style="63" customWidth="1"/>
    <col min="14850" max="14850" width="21.875" style="63" bestFit="1" customWidth="1"/>
    <col min="14851" max="14853" width="15.75" style="63" customWidth="1"/>
    <col min="14854" max="14854" width="9.125" style="63"/>
    <col min="14855" max="14855" width="40.625" style="63" bestFit="1" customWidth="1"/>
    <col min="14856" max="14856" width="13.625" style="63" customWidth="1"/>
    <col min="14857" max="14857" width="11.25" style="63" customWidth="1"/>
    <col min="14858" max="15100" width="9.125" style="63"/>
    <col min="15101" max="15101" width="5.125" style="63" customWidth="1"/>
    <col min="15102" max="15102" width="66.25" style="63" customWidth="1"/>
    <col min="15103" max="15103" width="15.75" style="63" customWidth="1"/>
    <col min="15104" max="15104" width="31.75" style="63" bestFit="1" customWidth="1"/>
    <col min="15105" max="15105" width="28.625" style="63" customWidth="1"/>
    <col min="15106" max="15106" width="21.875" style="63" bestFit="1" customWidth="1"/>
    <col min="15107" max="15109" width="15.75" style="63" customWidth="1"/>
    <col min="15110" max="15110" width="9.125" style="63"/>
    <col min="15111" max="15111" width="40.625" style="63" bestFit="1" customWidth="1"/>
    <col min="15112" max="15112" width="13.625" style="63" customWidth="1"/>
    <col min="15113" max="15113" width="11.25" style="63" customWidth="1"/>
    <col min="15114" max="15356" width="9.125" style="63"/>
    <col min="15357" max="15357" width="5.125" style="63" customWidth="1"/>
    <col min="15358" max="15358" width="66.25" style="63" customWidth="1"/>
    <col min="15359" max="15359" width="15.75" style="63" customWidth="1"/>
    <col min="15360" max="15360" width="31.75" style="63" bestFit="1" customWidth="1"/>
    <col min="15361" max="15361" width="28.625" style="63" customWidth="1"/>
    <col min="15362" max="15362" width="21.875" style="63" bestFit="1" customWidth="1"/>
    <col min="15363" max="15365" width="15.75" style="63" customWidth="1"/>
    <col min="15366" max="15366" width="9.125" style="63"/>
    <col min="15367" max="15367" width="40.625" style="63" bestFit="1" customWidth="1"/>
    <col min="15368" max="15368" width="13.625" style="63" customWidth="1"/>
    <col min="15369" max="15369" width="11.25" style="63" customWidth="1"/>
    <col min="15370" max="15612" width="9.125" style="63"/>
    <col min="15613" max="15613" width="5.125" style="63" customWidth="1"/>
    <col min="15614" max="15614" width="66.25" style="63" customWidth="1"/>
    <col min="15615" max="15615" width="15.75" style="63" customWidth="1"/>
    <col min="15616" max="15616" width="31.75" style="63" bestFit="1" customWidth="1"/>
    <col min="15617" max="15617" width="28.625" style="63" customWidth="1"/>
    <col min="15618" max="15618" width="21.875" style="63" bestFit="1" customWidth="1"/>
    <col min="15619" max="15621" width="15.75" style="63" customWidth="1"/>
    <col min="15622" max="15622" width="9.125" style="63"/>
    <col min="15623" max="15623" width="40.625" style="63" bestFit="1" customWidth="1"/>
    <col min="15624" max="15624" width="13.625" style="63" customWidth="1"/>
    <col min="15625" max="15625" width="11.25" style="63" customWidth="1"/>
    <col min="15626" max="15868" width="9.125" style="63"/>
    <col min="15869" max="15869" width="5.125" style="63" customWidth="1"/>
    <col min="15870" max="15870" width="66.25" style="63" customWidth="1"/>
    <col min="15871" max="15871" width="15.75" style="63" customWidth="1"/>
    <col min="15872" max="15872" width="31.75" style="63" bestFit="1" customWidth="1"/>
    <col min="15873" max="15873" width="28.625" style="63" customWidth="1"/>
    <col min="15874" max="15874" width="21.875" style="63" bestFit="1" customWidth="1"/>
    <col min="15875" max="15877" width="15.75" style="63" customWidth="1"/>
    <col min="15878" max="15878" width="9.125" style="63"/>
    <col min="15879" max="15879" width="40.625" style="63" bestFit="1" customWidth="1"/>
    <col min="15880" max="15880" width="13.625" style="63" customWidth="1"/>
    <col min="15881" max="15881" width="11.25" style="63" customWidth="1"/>
    <col min="15882" max="16124" width="9.125" style="63"/>
    <col min="16125" max="16125" width="5.125" style="63" customWidth="1"/>
    <col min="16126" max="16126" width="66.25" style="63" customWidth="1"/>
    <col min="16127" max="16127" width="15.75" style="63" customWidth="1"/>
    <col min="16128" max="16128" width="31.75" style="63" bestFit="1" customWidth="1"/>
    <col min="16129" max="16129" width="28.625" style="63" customWidth="1"/>
    <col min="16130" max="16130" width="21.875" style="63" bestFit="1" customWidth="1"/>
    <col min="16131" max="16133" width="15.75" style="63" customWidth="1"/>
    <col min="16134" max="16134" width="9.125" style="63"/>
    <col min="16135" max="16135" width="40.625" style="63" bestFit="1" customWidth="1"/>
    <col min="16136" max="16136" width="13.625" style="63" customWidth="1"/>
    <col min="16137" max="16137" width="11.25" style="63" customWidth="1"/>
    <col min="16138" max="16384" width="9.125" style="63"/>
  </cols>
  <sheetData>
    <row r="1" spans="1:9" ht="13.6" thickBot="1"/>
    <row r="2" spans="1:9" ht="21.75" customHeight="1" thickBot="1">
      <c r="A2" s="95"/>
      <c r="B2" s="80" t="s">
        <v>133</v>
      </c>
      <c r="C2" s="141" t="s">
        <v>146</v>
      </c>
      <c r="D2" s="141" t="s">
        <v>147</v>
      </c>
      <c r="E2" s="141" t="s">
        <v>180</v>
      </c>
      <c r="F2" s="141" t="s">
        <v>148</v>
      </c>
      <c r="H2" s="81" t="s">
        <v>152</v>
      </c>
    </row>
    <row r="3" spans="1:9" ht="21.75" customHeight="1">
      <c r="A3" s="95"/>
      <c r="B3" s="139" t="s">
        <v>179</v>
      </c>
      <c r="C3" s="141"/>
      <c r="D3" s="141"/>
      <c r="E3" s="141"/>
      <c r="F3" s="141"/>
      <c r="H3" s="81" t="s">
        <v>153</v>
      </c>
    </row>
    <row r="4" spans="1:9" ht="21.75" customHeight="1">
      <c r="A4" s="95"/>
      <c r="B4" s="140">
        <v>42856</v>
      </c>
      <c r="C4" s="141"/>
      <c r="D4" s="141"/>
      <c r="E4" s="141"/>
      <c r="F4" s="141"/>
    </row>
    <row r="5" spans="1:9" s="76" customFormat="1" ht="27" customHeight="1">
      <c r="A5" s="74">
        <v>1</v>
      </c>
      <c r="B5" s="75" t="s">
        <v>8</v>
      </c>
      <c r="C5" s="97" t="s">
        <v>126</v>
      </c>
      <c r="D5" s="97" t="s">
        <v>126</v>
      </c>
      <c r="E5" s="97" t="s">
        <v>126</v>
      </c>
      <c r="F5" s="97" t="s">
        <v>126</v>
      </c>
    </row>
    <row r="6" spans="1:9" s="76" customFormat="1" ht="27" customHeight="1">
      <c r="A6" s="74">
        <v>2</v>
      </c>
      <c r="B6" s="78" t="s">
        <v>56</v>
      </c>
      <c r="C6" s="97" t="s">
        <v>152</v>
      </c>
      <c r="D6" s="97" t="s">
        <v>152</v>
      </c>
      <c r="E6" s="97" t="s">
        <v>152</v>
      </c>
      <c r="F6" s="97" t="s">
        <v>152</v>
      </c>
    </row>
    <row r="7" spans="1:9" s="76" customFormat="1" ht="27" customHeight="1">
      <c r="A7" s="74">
        <v>3</v>
      </c>
      <c r="B7" s="78" t="s">
        <v>151</v>
      </c>
      <c r="C7" s="97">
        <v>1</v>
      </c>
      <c r="D7" s="97">
        <v>1</v>
      </c>
      <c r="E7" s="97">
        <v>1</v>
      </c>
      <c r="F7" s="97">
        <v>1</v>
      </c>
    </row>
    <row r="8" spans="1:9" s="76" customFormat="1" ht="27" customHeight="1">
      <c r="A8" s="74">
        <v>4</v>
      </c>
      <c r="B8" s="77" t="s">
        <v>66</v>
      </c>
      <c r="C8" s="131"/>
      <c r="D8" s="132"/>
      <c r="E8" s="132"/>
      <c r="F8" s="132"/>
    </row>
    <row r="9" spans="1:9" s="76" customFormat="1" ht="27" customHeight="1">
      <c r="A9" s="74">
        <v>5</v>
      </c>
      <c r="B9" s="78" t="s">
        <v>161</v>
      </c>
      <c r="C9" s="133">
        <v>0</v>
      </c>
      <c r="D9" s="133">
        <v>0</v>
      </c>
      <c r="E9" s="133">
        <v>0</v>
      </c>
      <c r="F9" s="133">
        <v>0</v>
      </c>
    </row>
    <row r="10" spans="1:9" s="76" customFormat="1" ht="27" customHeight="1">
      <c r="A10" s="74">
        <v>6</v>
      </c>
      <c r="B10" s="79" t="s">
        <v>149</v>
      </c>
      <c r="C10" s="94">
        <f>20%*937</f>
        <v>187.4</v>
      </c>
      <c r="D10" s="94">
        <f>20%*937</f>
        <v>187.4</v>
      </c>
      <c r="E10" s="94">
        <f>20%*937</f>
        <v>187.4</v>
      </c>
      <c r="F10" s="94"/>
    </row>
    <row r="11" spans="1:9" s="76" customFormat="1" ht="27" customHeight="1">
      <c r="A11" s="74">
        <v>7</v>
      </c>
      <c r="B11" s="79" t="s">
        <v>150</v>
      </c>
      <c r="C11" s="134">
        <v>0</v>
      </c>
      <c r="D11" s="134">
        <v>0</v>
      </c>
      <c r="E11" s="134">
        <v>0</v>
      </c>
      <c r="F11" s="134">
        <v>0</v>
      </c>
    </row>
    <row r="12" spans="1:9" s="76" customFormat="1" ht="27" customHeight="1">
      <c r="A12" s="74">
        <v>8</v>
      </c>
      <c r="B12" s="79" t="s">
        <v>155</v>
      </c>
      <c r="C12" s="135">
        <v>0.03</v>
      </c>
      <c r="D12" s="135">
        <v>0.03</v>
      </c>
      <c r="E12" s="135">
        <v>0.03</v>
      </c>
      <c r="F12" s="135">
        <v>0.03</v>
      </c>
    </row>
    <row r="13" spans="1:9" ht="25.5" customHeight="1">
      <c r="G13" s="64"/>
      <c r="H13" s="82"/>
      <c r="I13" s="64"/>
    </row>
    <row r="14" spans="1:9" ht="18" hidden="1" customHeight="1">
      <c r="B14" s="65" t="s">
        <v>134</v>
      </c>
      <c r="C14" s="65">
        <v>150</v>
      </c>
      <c r="D14" s="65">
        <v>150</v>
      </c>
      <c r="E14" s="65">
        <v>200</v>
      </c>
      <c r="F14" s="65">
        <v>200</v>
      </c>
      <c r="G14" s="64"/>
      <c r="H14" s="82"/>
      <c r="I14" s="64"/>
    </row>
    <row r="15" spans="1:9" ht="18" hidden="1" customHeight="1">
      <c r="G15" s="64"/>
      <c r="H15" s="82"/>
      <c r="I15" s="64"/>
    </row>
    <row r="16" spans="1:9" ht="18" hidden="1" customHeight="1">
      <c r="B16" s="65" t="s">
        <v>135</v>
      </c>
      <c r="C16" s="66">
        <f>C9/C14</f>
        <v>0</v>
      </c>
      <c r="D16" s="66">
        <f>D9/D14</f>
        <v>0</v>
      </c>
      <c r="E16" s="66">
        <f>E9/E14</f>
        <v>0</v>
      </c>
      <c r="F16" s="66">
        <f>F9/F14</f>
        <v>0</v>
      </c>
      <c r="G16" s="64"/>
      <c r="H16" s="82"/>
      <c r="I16" s="64"/>
    </row>
    <row r="17" spans="1:9" ht="18" hidden="1" customHeight="1">
      <c r="B17" s="65" t="s">
        <v>136</v>
      </c>
      <c r="C17" s="66">
        <f>C16*1.5</f>
        <v>0</v>
      </c>
      <c r="D17" s="66">
        <f>D16*1.5</f>
        <v>0</v>
      </c>
      <c r="E17" s="66">
        <f>E16*1.5</f>
        <v>0</v>
      </c>
      <c r="F17" s="66">
        <f>F16*1.5</f>
        <v>0</v>
      </c>
      <c r="G17" s="64"/>
      <c r="H17" s="82"/>
      <c r="I17" s="64"/>
    </row>
    <row r="18" spans="1:9" ht="18" hidden="1" customHeight="1">
      <c r="B18" s="65" t="s">
        <v>137</v>
      </c>
      <c r="C18" s="66">
        <f>(C17*1.2)</f>
        <v>0</v>
      </c>
      <c r="D18" s="66">
        <f>(D17*1.2)</f>
        <v>0</v>
      </c>
      <c r="E18" s="66">
        <f>(E17*1.2)</f>
        <v>0</v>
      </c>
      <c r="F18" s="66">
        <f>(F17*1.2)</f>
        <v>0</v>
      </c>
      <c r="G18" s="64"/>
      <c r="H18" s="82"/>
      <c r="I18" s="64"/>
    </row>
    <row r="19" spans="1:9" s="67" customFormat="1" ht="18" hidden="1" customHeight="1">
      <c r="B19" s="68" t="s">
        <v>138</v>
      </c>
      <c r="C19" s="69">
        <f>C16*0.2</f>
        <v>0</v>
      </c>
      <c r="D19" s="69">
        <f>D16*0.2</f>
        <v>0</v>
      </c>
      <c r="E19" s="69">
        <f>E16*0.2</f>
        <v>0</v>
      </c>
      <c r="F19" s="69">
        <f>F16*0.2</f>
        <v>0</v>
      </c>
      <c r="G19" s="70"/>
      <c r="H19" s="83"/>
      <c r="I19" s="70"/>
    </row>
    <row r="20" spans="1:9" s="67" customFormat="1" ht="18" hidden="1" customHeight="1">
      <c r="B20" s="68" t="s">
        <v>139</v>
      </c>
      <c r="C20" s="69">
        <v>0</v>
      </c>
      <c r="D20" s="69">
        <v>0</v>
      </c>
      <c r="E20" s="69">
        <v>0</v>
      </c>
      <c r="F20" s="69">
        <v>0</v>
      </c>
      <c r="G20" s="70"/>
      <c r="H20" s="83"/>
      <c r="I20" s="70"/>
    </row>
    <row r="21" spans="1:9" s="67" customFormat="1" ht="18" hidden="1" customHeight="1">
      <c r="B21" s="68" t="s">
        <v>140</v>
      </c>
      <c r="C21" s="69">
        <v>0</v>
      </c>
      <c r="D21" s="69" t="e">
        <f>#REF!*20%</f>
        <v>#REF!</v>
      </c>
      <c r="E21" s="69">
        <v>0</v>
      </c>
      <c r="F21" s="69">
        <v>0</v>
      </c>
      <c r="G21" s="70"/>
      <c r="H21" s="83"/>
      <c r="I21" s="70"/>
    </row>
    <row r="22" spans="1:9" ht="18" hidden="1" customHeight="1">
      <c r="B22" s="64"/>
      <c r="C22" s="71"/>
      <c r="D22" s="71"/>
      <c r="E22" s="71"/>
      <c r="F22" s="71"/>
      <c r="G22" s="64"/>
      <c r="H22" s="82"/>
      <c r="I22" s="64"/>
    </row>
    <row r="23" spans="1:9" ht="18" hidden="1" customHeight="1">
      <c r="C23" s="72"/>
      <c r="D23" s="72"/>
      <c r="E23" s="72"/>
      <c r="F23" s="72"/>
    </row>
    <row r="24" spans="1:9" ht="18" customHeight="1">
      <c r="A24" s="74">
        <v>9</v>
      </c>
      <c r="B24" s="79" t="s">
        <v>141</v>
      </c>
      <c r="C24" s="98">
        <v>3.1</v>
      </c>
      <c r="D24" s="98">
        <v>3.1</v>
      </c>
      <c r="E24" s="98">
        <v>3.1</v>
      </c>
      <c r="F24" s="98">
        <v>3.1</v>
      </c>
    </row>
    <row r="25" spans="1:9" ht="18" customHeight="1">
      <c r="A25" s="74">
        <v>10</v>
      </c>
      <c r="B25" s="79" t="s">
        <v>142</v>
      </c>
      <c r="C25" s="96">
        <v>0</v>
      </c>
      <c r="D25" s="96">
        <v>0</v>
      </c>
      <c r="E25" s="96">
        <v>0</v>
      </c>
      <c r="F25" s="96">
        <v>0</v>
      </c>
    </row>
    <row r="26" spans="1:9" ht="18" hidden="1" customHeight="1">
      <c r="A26" s="74">
        <v>11</v>
      </c>
      <c r="B26" s="79" t="s">
        <v>143</v>
      </c>
      <c r="C26" s="136">
        <f>(C25*C24)*22</f>
        <v>0</v>
      </c>
      <c r="D26" s="136">
        <f>(D25*D24)*22</f>
        <v>0</v>
      </c>
      <c r="E26" s="136">
        <f>(E25*E24)*22</f>
        <v>0</v>
      </c>
      <c r="F26" s="136">
        <f>(F25*F24)*22</f>
        <v>0</v>
      </c>
    </row>
    <row r="27" spans="1:9" ht="18" hidden="1" customHeight="1">
      <c r="A27" s="74">
        <v>12</v>
      </c>
      <c r="B27" s="79" t="s">
        <v>144</v>
      </c>
      <c r="C27" s="137">
        <f>IF(C25&lt;&gt;0,C9*6%,0)</f>
        <v>0</v>
      </c>
      <c r="D27" s="137">
        <f>IF(D25&lt;&gt;0,D9* 6%,0)</f>
        <v>0</v>
      </c>
      <c r="E27" s="137">
        <f>IF(E25&lt;&gt;0,E9* 6%,0)</f>
        <v>0</v>
      </c>
      <c r="F27" s="137">
        <f>IF(F25&lt;&gt;0,F9* 6%,0)</f>
        <v>0</v>
      </c>
    </row>
    <row r="28" spans="1:9" ht="18" hidden="1" customHeight="1">
      <c r="A28" s="74">
        <v>13</v>
      </c>
      <c r="B28" s="79" t="s">
        <v>145</v>
      </c>
      <c r="C28" s="136">
        <f>IF(C26-C27&gt;=0,C26-C27,0)</f>
        <v>0</v>
      </c>
      <c r="D28" s="136">
        <f>IF(D26-D27&gt;=0,D26-D27,0)</f>
        <v>0</v>
      </c>
      <c r="E28" s="136">
        <f>IF(E26-E27&gt;=0,E26-E27,0)</f>
        <v>0</v>
      </c>
      <c r="F28" s="136">
        <f>IF(F26-F27&gt;=0,F26-F27,0)</f>
        <v>0</v>
      </c>
    </row>
    <row r="29" spans="1:9" ht="30.75" customHeight="1">
      <c r="A29" s="100">
        <v>14</v>
      </c>
      <c r="B29" s="99" t="s">
        <v>156</v>
      </c>
      <c r="C29" s="102">
        <v>0</v>
      </c>
      <c r="D29" s="102">
        <v>0</v>
      </c>
      <c r="E29" s="102">
        <v>0</v>
      </c>
      <c r="F29" s="102">
        <v>0</v>
      </c>
    </row>
    <row r="30" spans="1:9" ht="28.55">
      <c r="A30" s="100">
        <v>15</v>
      </c>
      <c r="B30" s="101" t="s">
        <v>157</v>
      </c>
      <c r="C30" s="73">
        <f>(C29*2)/12</f>
        <v>0</v>
      </c>
      <c r="D30" s="73">
        <f>(D29*2)/12</f>
        <v>0</v>
      </c>
      <c r="E30" s="73">
        <f>(E29*2)/12</f>
        <v>0</v>
      </c>
      <c r="F30" s="73">
        <f>(F29*2)/12</f>
        <v>0</v>
      </c>
    </row>
    <row r="31" spans="1:9" ht="26.35" customHeight="1">
      <c r="A31" s="100">
        <v>16</v>
      </c>
      <c r="B31" s="104" t="s">
        <v>158</v>
      </c>
      <c r="C31" s="138">
        <v>0</v>
      </c>
      <c r="D31" s="138">
        <v>0</v>
      </c>
      <c r="E31" s="138">
        <v>0</v>
      </c>
      <c r="F31" s="138">
        <v>0</v>
      </c>
    </row>
    <row r="32" spans="1:9" ht="26.35" customHeight="1">
      <c r="A32" s="103">
        <v>17</v>
      </c>
      <c r="B32" s="104" t="s">
        <v>159</v>
      </c>
      <c r="C32" s="138">
        <v>0</v>
      </c>
      <c r="D32" s="138">
        <v>0</v>
      </c>
      <c r="E32" s="138">
        <v>0</v>
      </c>
      <c r="F32" s="138">
        <v>0</v>
      </c>
    </row>
    <row r="33" spans="2:2">
      <c r="B33" s="81"/>
    </row>
  </sheetData>
  <sheetProtection sheet="1" objects="1" scenarios="1"/>
  <mergeCells count="4">
    <mergeCell ref="C2:C4"/>
    <mergeCell ref="D2:D4"/>
    <mergeCell ref="E2:E4"/>
    <mergeCell ref="F2:F4"/>
  </mergeCells>
  <dataValidations count="14">
    <dataValidation type="decimal" allowBlank="1" showInputMessage="1" showErrorMessage="1" promptTitle="Transporte Coletivo" prompt="Informar o valor unitário da passagem no transporte coletivo. Caso a empresa forneça transporte próprio ao funcionário, preencher esta célula com o número &quot;1&quot; (um) e a célula seguinte - Deslocamento p/ dia - com &quot;0&quot; (zero)" sqref="D983066 D917530 D851994 D786458 D720922 D655386 D589850 D524314 D458778 D393242 D327706 D262170 D196634 D131098 D65562 WVH983066 WLL983066 WBP983066 VRT983066 VHX983066 UYB983066 UOF983066 UEJ983066 TUN983066 TKR983066 TAV983066 SQZ983066 SHD983066 RXH983066 RNL983066 RDP983066 QTT983066 QJX983066 QAB983066 PQF983066 PGJ983066 OWN983066 OMR983066 OCV983066 NSZ983066 NJD983066 MZH983066 MPL983066 MFP983066 LVT983066 LLX983066 LCB983066 KSF983066 KIJ983066 JYN983066 JOR983066 JEV983066 IUZ983066 ILD983066 IBH983066 HRL983066 HHP983066 GXT983066 GNX983066 GEB983066 FUF983066 FKJ983066 FAN983066 EQR983066 EGV983066 DWZ983066 DND983066 DDH983066 CTL983066 CJP983066 BZT983066 BPX983066 BGB983066 AWF983066 AMJ983066 ACN983066 SR983066 IV983066 WVH917530 WLL917530 WBP917530 VRT917530 VHX917530 UYB917530 UOF917530 UEJ917530 TUN917530 TKR917530 TAV917530 SQZ917530 SHD917530 RXH917530 RNL917530 RDP917530 QTT917530 QJX917530 QAB917530 PQF917530 PGJ917530 OWN917530 OMR917530 OCV917530 NSZ917530 NJD917530 MZH917530 MPL917530 MFP917530 LVT917530 LLX917530 LCB917530 KSF917530 KIJ917530 JYN917530 JOR917530 JEV917530 IUZ917530 ILD917530 IBH917530 HRL917530 HHP917530 GXT917530 GNX917530 GEB917530 FUF917530 FKJ917530 FAN917530 EQR917530 EGV917530 DWZ917530 DND917530 DDH917530 CTL917530 CJP917530 BZT917530 BPX917530 BGB917530 AWF917530 AMJ917530 ACN917530 SR917530 IV917530 WVH851994 WLL851994 WBP851994 VRT851994 VHX851994 UYB851994 UOF851994 UEJ851994 TUN851994 TKR851994 TAV851994 SQZ851994 SHD851994 RXH851994 RNL851994 RDP851994 QTT851994 QJX851994 QAB851994 PQF851994 PGJ851994 OWN851994 OMR851994 OCV851994 NSZ851994 NJD851994 MZH851994 MPL851994 MFP851994 LVT851994 LLX851994 LCB851994 KSF851994 KIJ851994 JYN851994 JOR851994 JEV851994 IUZ851994 ILD851994 IBH851994 HRL851994 HHP851994 GXT851994 GNX851994 GEB851994 FUF851994 FKJ851994 FAN851994 EQR851994 EGV851994 DWZ851994 DND851994 DDH851994 CTL851994 CJP851994 BZT851994 BPX851994 BGB851994 AWF851994 AMJ851994 ACN851994 SR851994 IV851994 WVH786458 WLL786458 WBP786458 VRT786458 VHX786458 UYB786458 UOF786458 UEJ786458 TUN786458 TKR786458 TAV786458 SQZ786458 SHD786458 RXH786458 RNL786458 RDP786458 QTT786458 QJX786458 QAB786458 PQF786458 PGJ786458 OWN786458 OMR786458 OCV786458 NSZ786458 NJD786458 MZH786458 MPL786458 MFP786458 LVT786458 LLX786458 LCB786458 KSF786458 KIJ786458 JYN786458 JOR786458 JEV786458 IUZ786458 ILD786458 IBH786458 HRL786458 HHP786458 GXT786458 GNX786458 GEB786458 FUF786458 FKJ786458 FAN786458 EQR786458 EGV786458 DWZ786458 DND786458 DDH786458 CTL786458 CJP786458 BZT786458 BPX786458 BGB786458 AWF786458 AMJ786458 ACN786458 SR786458 IV786458 WVH720922 WLL720922 WBP720922 VRT720922 VHX720922 UYB720922 UOF720922 UEJ720922 TUN720922 TKR720922 TAV720922 SQZ720922 SHD720922 RXH720922 RNL720922 RDP720922 QTT720922 QJX720922 QAB720922 PQF720922 PGJ720922 OWN720922 OMR720922 OCV720922 NSZ720922 NJD720922 MZH720922 MPL720922 MFP720922 LVT720922 LLX720922 LCB720922 KSF720922 KIJ720922 JYN720922 JOR720922 JEV720922 IUZ720922 ILD720922 IBH720922 HRL720922 HHP720922 GXT720922 GNX720922 GEB720922 FUF720922 FKJ720922 FAN720922 EQR720922 EGV720922 DWZ720922 DND720922 DDH720922 CTL720922 CJP720922 BZT720922 BPX720922 BGB720922 AWF720922 AMJ720922 ACN720922 SR720922 IV720922 WVH655386 WLL655386 WBP655386 VRT655386 VHX655386 UYB655386 UOF655386 UEJ655386 TUN655386 TKR655386 TAV655386 SQZ655386 SHD655386 RXH655386 RNL655386 RDP655386 QTT655386 QJX655386 QAB655386 PQF655386 PGJ655386 OWN655386 OMR655386 OCV655386 NSZ655386 NJD655386 MZH655386 MPL655386 MFP655386 LVT655386 LLX655386 LCB655386 KSF655386 KIJ655386 JYN655386 JOR655386 JEV655386 IUZ655386 ILD655386 IBH655386 HRL655386 HHP655386 GXT655386 GNX655386 GEB655386 FUF655386 FKJ655386 FAN655386 EQR655386 EGV655386 DWZ655386 DND655386 DDH655386 CTL655386 CJP655386 BZT655386 BPX655386 BGB655386 AWF655386 AMJ655386 ACN655386 SR655386 IV655386 WVH589850 WLL589850 WBP589850 VRT589850 VHX589850 UYB589850 UOF589850 UEJ589850 TUN589850 TKR589850 TAV589850 SQZ589850 SHD589850 RXH589850 RNL589850 RDP589850 QTT589850 QJX589850 QAB589850 PQF589850 PGJ589850 OWN589850 OMR589850 OCV589850 NSZ589850 NJD589850 MZH589850 MPL589850 MFP589850 LVT589850 LLX589850 LCB589850 KSF589850 KIJ589850 JYN589850 JOR589850 JEV589850 IUZ589850 ILD589850 IBH589850 HRL589850 HHP589850 GXT589850 GNX589850 GEB589850 FUF589850 FKJ589850 FAN589850 EQR589850 EGV589850 DWZ589850 DND589850 DDH589850 CTL589850 CJP589850 BZT589850 BPX589850 BGB589850 AWF589850 AMJ589850 ACN589850 SR589850 IV589850 WVH524314 WLL524314 WBP524314 VRT524314 VHX524314 UYB524314 UOF524314 UEJ524314 TUN524314 TKR524314 TAV524314 SQZ524314 SHD524314 RXH524314 RNL524314 RDP524314 QTT524314 QJX524314 QAB524314 PQF524314 PGJ524314 OWN524314 OMR524314 OCV524314 NSZ524314 NJD524314 MZH524314 MPL524314 MFP524314 LVT524314 LLX524314 LCB524314 KSF524314 KIJ524314 JYN524314 JOR524314 JEV524314 IUZ524314 ILD524314 IBH524314 HRL524314 HHP524314 GXT524314 GNX524314 GEB524314 FUF524314 FKJ524314 FAN524314 EQR524314 EGV524314 DWZ524314 DND524314 DDH524314 CTL524314 CJP524314 BZT524314 BPX524314 BGB524314 AWF524314 AMJ524314 ACN524314 SR524314 IV524314 WVH458778 WLL458778 WBP458778 VRT458778 VHX458778 UYB458778 UOF458778 UEJ458778 TUN458778 TKR458778 TAV458778 SQZ458778 SHD458778 RXH458778 RNL458778 RDP458778 QTT458778 QJX458778 QAB458778 PQF458778 PGJ458778 OWN458778 OMR458778 OCV458778 NSZ458778 NJD458778 MZH458778 MPL458778 MFP458778 LVT458778 LLX458778 LCB458778 KSF458778 KIJ458778 JYN458778 JOR458778 JEV458778 IUZ458778 ILD458778 IBH458778 HRL458778 HHP458778 GXT458778 GNX458778 GEB458778 FUF458778 FKJ458778 FAN458778 EQR458778 EGV458778 DWZ458778 DND458778 DDH458778 CTL458778 CJP458778 BZT458778 BPX458778 BGB458778 AWF458778 AMJ458778 ACN458778 SR458778 IV458778 WVH393242 WLL393242 WBP393242 VRT393242 VHX393242 UYB393242 UOF393242 UEJ393242 TUN393242 TKR393242 TAV393242 SQZ393242 SHD393242 RXH393242 RNL393242 RDP393242 QTT393242 QJX393242 QAB393242 PQF393242 PGJ393242 OWN393242 OMR393242 OCV393242 NSZ393242 NJD393242 MZH393242 MPL393242 MFP393242 LVT393242 LLX393242 LCB393242 KSF393242 KIJ393242 JYN393242 JOR393242 JEV393242 IUZ393242 ILD393242 IBH393242 HRL393242 HHP393242 GXT393242 GNX393242 GEB393242 FUF393242 FKJ393242 FAN393242 EQR393242 EGV393242 DWZ393242 DND393242 DDH393242 CTL393242 CJP393242 BZT393242 BPX393242 BGB393242 AWF393242 AMJ393242 ACN393242 SR393242 IV393242 WVH327706 WLL327706 WBP327706 VRT327706 VHX327706 UYB327706 UOF327706 UEJ327706 TUN327706 TKR327706 TAV327706 SQZ327706 SHD327706 RXH327706 RNL327706 RDP327706 QTT327706 QJX327706 QAB327706 PQF327706 PGJ327706 OWN327706 OMR327706 OCV327706 NSZ327706 NJD327706 MZH327706 MPL327706 MFP327706 LVT327706 LLX327706 LCB327706 KSF327706 KIJ327706 JYN327706 JOR327706 JEV327706 IUZ327706 ILD327706 IBH327706 HRL327706 HHP327706 GXT327706 GNX327706 GEB327706 FUF327706 FKJ327706 FAN327706 EQR327706 EGV327706 DWZ327706 DND327706 DDH327706 CTL327706 CJP327706 BZT327706 BPX327706 BGB327706 AWF327706 AMJ327706 ACN327706 SR327706 IV327706 WVH262170 WLL262170 WBP262170 VRT262170 VHX262170 UYB262170 UOF262170 UEJ262170 TUN262170 TKR262170 TAV262170 SQZ262170 SHD262170 RXH262170 RNL262170 RDP262170 QTT262170 QJX262170 QAB262170 PQF262170 PGJ262170 OWN262170 OMR262170 OCV262170 NSZ262170 NJD262170 MZH262170 MPL262170 MFP262170 LVT262170 LLX262170 LCB262170 KSF262170 KIJ262170 JYN262170 JOR262170 JEV262170 IUZ262170 ILD262170 IBH262170 HRL262170 HHP262170 GXT262170 GNX262170 GEB262170 FUF262170 FKJ262170 FAN262170 EQR262170 EGV262170 DWZ262170 DND262170 DDH262170 CTL262170 CJP262170 BZT262170 BPX262170 BGB262170 AWF262170 AMJ262170 ACN262170 SR262170 IV262170 WVH196634 WLL196634 WBP196634 VRT196634 VHX196634 UYB196634 UOF196634 UEJ196634 TUN196634 TKR196634 TAV196634 SQZ196634 SHD196634 RXH196634 RNL196634 RDP196634 QTT196634 QJX196634 QAB196634 PQF196634 PGJ196634 OWN196634 OMR196634 OCV196634 NSZ196634 NJD196634 MZH196634 MPL196634 MFP196634 LVT196634 LLX196634 LCB196634 KSF196634 KIJ196634 JYN196634 JOR196634 JEV196634 IUZ196634 ILD196634 IBH196634 HRL196634 HHP196634 GXT196634 GNX196634 GEB196634 FUF196634 FKJ196634 FAN196634 EQR196634 EGV196634 DWZ196634 DND196634 DDH196634 CTL196634 CJP196634 BZT196634 BPX196634 BGB196634 AWF196634 AMJ196634 ACN196634 SR196634 IV196634 WVH131098 WLL131098 WBP131098 VRT131098 VHX131098 UYB131098 UOF131098 UEJ131098 TUN131098 TKR131098 TAV131098 SQZ131098 SHD131098 RXH131098 RNL131098 RDP131098 QTT131098 QJX131098 QAB131098 PQF131098 PGJ131098 OWN131098 OMR131098 OCV131098 NSZ131098 NJD131098 MZH131098 MPL131098 MFP131098 LVT131098 LLX131098 LCB131098 KSF131098 KIJ131098 JYN131098 JOR131098 JEV131098 IUZ131098 ILD131098 IBH131098 HRL131098 HHP131098 GXT131098 GNX131098 GEB131098 FUF131098 FKJ131098 FAN131098 EQR131098 EGV131098 DWZ131098 DND131098 DDH131098 CTL131098 CJP131098 BZT131098 BPX131098 BGB131098 AWF131098 AMJ131098 ACN131098 SR131098 IV131098 WVH65562 WLL65562 WBP65562 VRT65562 VHX65562 UYB65562 UOF65562 UEJ65562 TUN65562 TKR65562 TAV65562 SQZ65562 SHD65562 RXH65562 RNL65562 RDP65562 QTT65562 QJX65562 QAB65562 PQF65562 PGJ65562 OWN65562 OMR65562 OCV65562 NSZ65562 NJD65562 MZH65562 MPL65562 MFP65562 LVT65562 LLX65562 LCB65562 KSF65562 KIJ65562 JYN65562 JOR65562 JEV65562 IUZ65562 ILD65562 IBH65562 HRL65562 HHP65562 GXT65562 GNX65562 GEB65562 FUF65562 FKJ65562 FAN65562 EQR65562 EGV65562 DWZ65562 DND65562 DDH65562 CTL65562 CJP65562 BZT65562 BPX65562 BGB65562 AWF65562 AMJ65562 ACN65562 SR65562 IV65562 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D24">
      <formula1>1</formula1>
      <formula2>10</formula2>
    </dataValidation>
    <dataValidation type="whole" allowBlank="1" showInputMessage="1" showErrorMessage="1" promptTitle="Quantidade" prompt="Informar a quantidade diária de deslocamentos por funcionário SOMENTE SE HOUVER O FORNECIMENTO DE VALE-TRANSPORTE. Se não houver, digite zero." sqref="C983067:F983067 C917531:F917531 C851995:F851995 C786459:F786459 C720923:F720923 C655387:F655387 C589851:F589851 C524315:F524315 C458779:F458779 C393243:F393243 C327707:F327707 C262171:F262171 C196635:F196635 C131099:F131099 C65563:F65563 WVG983067:WVK983067 WLK983067:WLO983067 WBO983067:WBS983067 VRS983067:VRW983067 VHW983067:VIA983067 UYA983067:UYE983067 UOE983067:UOI983067 UEI983067:UEM983067 TUM983067:TUQ983067 TKQ983067:TKU983067 TAU983067:TAY983067 SQY983067:SRC983067 SHC983067:SHG983067 RXG983067:RXK983067 RNK983067:RNO983067 RDO983067:RDS983067 QTS983067:QTW983067 QJW983067:QKA983067 QAA983067:QAE983067 PQE983067:PQI983067 PGI983067:PGM983067 OWM983067:OWQ983067 OMQ983067:OMU983067 OCU983067:OCY983067 NSY983067:NTC983067 NJC983067:NJG983067 MZG983067:MZK983067 MPK983067:MPO983067 MFO983067:MFS983067 LVS983067:LVW983067 LLW983067:LMA983067 LCA983067:LCE983067 KSE983067:KSI983067 KII983067:KIM983067 JYM983067:JYQ983067 JOQ983067:JOU983067 JEU983067:JEY983067 IUY983067:IVC983067 ILC983067:ILG983067 IBG983067:IBK983067 HRK983067:HRO983067 HHO983067:HHS983067 GXS983067:GXW983067 GNW983067:GOA983067 GEA983067:GEE983067 FUE983067:FUI983067 FKI983067:FKM983067 FAM983067:FAQ983067 EQQ983067:EQU983067 EGU983067:EGY983067 DWY983067:DXC983067 DNC983067:DNG983067 DDG983067:DDK983067 CTK983067:CTO983067 CJO983067:CJS983067 BZS983067:BZW983067 BPW983067:BQA983067 BGA983067:BGE983067 AWE983067:AWI983067 AMI983067:AMM983067 ACM983067:ACQ983067 SQ983067:SU983067 IU983067:IY983067 WVG917531:WVK917531 WLK917531:WLO917531 WBO917531:WBS917531 VRS917531:VRW917531 VHW917531:VIA917531 UYA917531:UYE917531 UOE917531:UOI917531 UEI917531:UEM917531 TUM917531:TUQ917531 TKQ917531:TKU917531 TAU917531:TAY917531 SQY917531:SRC917531 SHC917531:SHG917531 RXG917531:RXK917531 RNK917531:RNO917531 RDO917531:RDS917531 QTS917531:QTW917531 QJW917531:QKA917531 QAA917531:QAE917531 PQE917531:PQI917531 PGI917531:PGM917531 OWM917531:OWQ917531 OMQ917531:OMU917531 OCU917531:OCY917531 NSY917531:NTC917531 NJC917531:NJG917531 MZG917531:MZK917531 MPK917531:MPO917531 MFO917531:MFS917531 LVS917531:LVW917531 LLW917531:LMA917531 LCA917531:LCE917531 KSE917531:KSI917531 KII917531:KIM917531 JYM917531:JYQ917531 JOQ917531:JOU917531 JEU917531:JEY917531 IUY917531:IVC917531 ILC917531:ILG917531 IBG917531:IBK917531 HRK917531:HRO917531 HHO917531:HHS917531 GXS917531:GXW917531 GNW917531:GOA917531 GEA917531:GEE917531 FUE917531:FUI917531 FKI917531:FKM917531 FAM917531:FAQ917531 EQQ917531:EQU917531 EGU917531:EGY917531 DWY917531:DXC917531 DNC917531:DNG917531 DDG917531:DDK917531 CTK917531:CTO917531 CJO917531:CJS917531 BZS917531:BZW917531 BPW917531:BQA917531 BGA917531:BGE917531 AWE917531:AWI917531 AMI917531:AMM917531 ACM917531:ACQ917531 SQ917531:SU917531 IU917531:IY917531 WVG851995:WVK851995 WLK851995:WLO851995 WBO851995:WBS851995 VRS851995:VRW851995 VHW851995:VIA851995 UYA851995:UYE851995 UOE851995:UOI851995 UEI851995:UEM851995 TUM851995:TUQ851995 TKQ851995:TKU851995 TAU851995:TAY851995 SQY851995:SRC851995 SHC851995:SHG851995 RXG851995:RXK851995 RNK851995:RNO851995 RDO851995:RDS851995 QTS851995:QTW851995 QJW851995:QKA851995 QAA851995:QAE851995 PQE851995:PQI851995 PGI851995:PGM851995 OWM851995:OWQ851995 OMQ851995:OMU851995 OCU851995:OCY851995 NSY851995:NTC851995 NJC851995:NJG851995 MZG851995:MZK851995 MPK851995:MPO851995 MFO851995:MFS851995 LVS851995:LVW851995 LLW851995:LMA851995 LCA851995:LCE851995 KSE851995:KSI851995 KII851995:KIM851995 JYM851995:JYQ851995 JOQ851995:JOU851995 JEU851995:JEY851995 IUY851995:IVC851995 ILC851995:ILG851995 IBG851995:IBK851995 HRK851995:HRO851995 HHO851995:HHS851995 GXS851995:GXW851995 GNW851995:GOA851995 GEA851995:GEE851995 FUE851995:FUI851995 FKI851995:FKM851995 FAM851995:FAQ851995 EQQ851995:EQU851995 EGU851995:EGY851995 DWY851995:DXC851995 DNC851995:DNG851995 DDG851995:DDK851995 CTK851995:CTO851995 CJO851995:CJS851995 BZS851995:BZW851995 BPW851995:BQA851995 BGA851995:BGE851995 AWE851995:AWI851995 AMI851995:AMM851995 ACM851995:ACQ851995 SQ851995:SU851995 IU851995:IY851995 WVG786459:WVK786459 WLK786459:WLO786459 WBO786459:WBS786459 VRS786459:VRW786459 VHW786459:VIA786459 UYA786459:UYE786459 UOE786459:UOI786459 UEI786459:UEM786459 TUM786459:TUQ786459 TKQ786459:TKU786459 TAU786459:TAY786459 SQY786459:SRC786459 SHC786459:SHG786459 RXG786459:RXK786459 RNK786459:RNO786459 RDO786459:RDS786459 QTS786459:QTW786459 QJW786459:QKA786459 QAA786459:QAE786459 PQE786459:PQI786459 PGI786459:PGM786459 OWM786459:OWQ786459 OMQ786459:OMU786459 OCU786459:OCY786459 NSY786459:NTC786459 NJC786459:NJG786459 MZG786459:MZK786459 MPK786459:MPO786459 MFO786459:MFS786459 LVS786459:LVW786459 LLW786459:LMA786459 LCA786459:LCE786459 KSE786459:KSI786459 KII786459:KIM786459 JYM786459:JYQ786459 JOQ786459:JOU786459 JEU786459:JEY786459 IUY786459:IVC786459 ILC786459:ILG786459 IBG786459:IBK786459 HRK786459:HRO786459 HHO786459:HHS786459 GXS786459:GXW786459 GNW786459:GOA786459 GEA786459:GEE786459 FUE786459:FUI786459 FKI786459:FKM786459 FAM786459:FAQ786459 EQQ786459:EQU786459 EGU786459:EGY786459 DWY786459:DXC786459 DNC786459:DNG786459 DDG786459:DDK786459 CTK786459:CTO786459 CJO786459:CJS786459 BZS786459:BZW786459 BPW786459:BQA786459 BGA786459:BGE786459 AWE786459:AWI786459 AMI786459:AMM786459 ACM786459:ACQ786459 SQ786459:SU786459 IU786459:IY786459 WVG720923:WVK720923 WLK720923:WLO720923 WBO720923:WBS720923 VRS720923:VRW720923 VHW720923:VIA720923 UYA720923:UYE720923 UOE720923:UOI720923 UEI720923:UEM720923 TUM720923:TUQ720923 TKQ720923:TKU720923 TAU720923:TAY720923 SQY720923:SRC720923 SHC720923:SHG720923 RXG720923:RXK720923 RNK720923:RNO720923 RDO720923:RDS720923 QTS720923:QTW720923 QJW720923:QKA720923 QAA720923:QAE720923 PQE720923:PQI720923 PGI720923:PGM720923 OWM720923:OWQ720923 OMQ720923:OMU720923 OCU720923:OCY720923 NSY720923:NTC720923 NJC720923:NJG720923 MZG720923:MZK720923 MPK720923:MPO720923 MFO720923:MFS720923 LVS720923:LVW720923 LLW720923:LMA720923 LCA720923:LCE720923 KSE720923:KSI720923 KII720923:KIM720923 JYM720923:JYQ720923 JOQ720923:JOU720923 JEU720923:JEY720923 IUY720923:IVC720923 ILC720923:ILG720923 IBG720923:IBK720923 HRK720923:HRO720923 HHO720923:HHS720923 GXS720923:GXW720923 GNW720923:GOA720923 GEA720923:GEE720923 FUE720923:FUI720923 FKI720923:FKM720923 FAM720923:FAQ720923 EQQ720923:EQU720923 EGU720923:EGY720923 DWY720923:DXC720923 DNC720923:DNG720923 DDG720923:DDK720923 CTK720923:CTO720923 CJO720923:CJS720923 BZS720923:BZW720923 BPW720923:BQA720923 BGA720923:BGE720923 AWE720923:AWI720923 AMI720923:AMM720923 ACM720923:ACQ720923 SQ720923:SU720923 IU720923:IY720923 WVG655387:WVK655387 WLK655387:WLO655387 WBO655387:WBS655387 VRS655387:VRW655387 VHW655387:VIA655387 UYA655387:UYE655387 UOE655387:UOI655387 UEI655387:UEM655387 TUM655387:TUQ655387 TKQ655387:TKU655387 TAU655387:TAY655387 SQY655387:SRC655387 SHC655387:SHG655387 RXG655387:RXK655387 RNK655387:RNO655387 RDO655387:RDS655387 QTS655387:QTW655387 QJW655387:QKA655387 QAA655387:QAE655387 PQE655387:PQI655387 PGI655387:PGM655387 OWM655387:OWQ655387 OMQ655387:OMU655387 OCU655387:OCY655387 NSY655387:NTC655387 NJC655387:NJG655387 MZG655387:MZK655387 MPK655387:MPO655387 MFO655387:MFS655387 LVS655387:LVW655387 LLW655387:LMA655387 LCA655387:LCE655387 KSE655387:KSI655387 KII655387:KIM655387 JYM655387:JYQ655387 JOQ655387:JOU655387 JEU655387:JEY655387 IUY655387:IVC655387 ILC655387:ILG655387 IBG655387:IBK655387 HRK655387:HRO655387 HHO655387:HHS655387 GXS655387:GXW655387 GNW655387:GOA655387 GEA655387:GEE655387 FUE655387:FUI655387 FKI655387:FKM655387 FAM655387:FAQ655387 EQQ655387:EQU655387 EGU655387:EGY655387 DWY655387:DXC655387 DNC655387:DNG655387 DDG655387:DDK655387 CTK655387:CTO655387 CJO655387:CJS655387 BZS655387:BZW655387 BPW655387:BQA655387 BGA655387:BGE655387 AWE655387:AWI655387 AMI655387:AMM655387 ACM655387:ACQ655387 SQ655387:SU655387 IU655387:IY655387 WVG589851:WVK589851 WLK589851:WLO589851 WBO589851:WBS589851 VRS589851:VRW589851 VHW589851:VIA589851 UYA589851:UYE589851 UOE589851:UOI589851 UEI589851:UEM589851 TUM589851:TUQ589851 TKQ589851:TKU589851 TAU589851:TAY589851 SQY589851:SRC589851 SHC589851:SHG589851 RXG589851:RXK589851 RNK589851:RNO589851 RDO589851:RDS589851 QTS589851:QTW589851 QJW589851:QKA589851 QAA589851:QAE589851 PQE589851:PQI589851 PGI589851:PGM589851 OWM589851:OWQ589851 OMQ589851:OMU589851 OCU589851:OCY589851 NSY589851:NTC589851 NJC589851:NJG589851 MZG589851:MZK589851 MPK589851:MPO589851 MFO589851:MFS589851 LVS589851:LVW589851 LLW589851:LMA589851 LCA589851:LCE589851 KSE589851:KSI589851 KII589851:KIM589851 JYM589851:JYQ589851 JOQ589851:JOU589851 JEU589851:JEY589851 IUY589851:IVC589851 ILC589851:ILG589851 IBG589851:IBK589851 HRK589851:HRO589851 HHO589851:HHS589851 GXS589851:GXW589851 GNW589851:GOA589851 GEA589851:GEE589851 FUE589851:FUI589851 FKI589851:FKM589851 FAM589851:FAQ589851 EQQ589851:EQU589851 EGU589851:EGY589851 DWY589851:DXC589851 DNC589851:DNG589851 DDG589851:DDK589851 CTK589851:CTO589851 CJO589851:CJS589851 BZS589851:BZW589851 BPW589851:BQA589851 BGA589851:BGE589851 AWE589851:AWI589851 AMI589851:AMM589851 ACM589851:ACQ589851 SQ589851:SU589851 IU589851:IY589851 WVG524315:WVK524315 WLK524315:WLO524315 WBO524315:WBS524315 VRS524315:VRW524315 VHW524315:VIA524315 UYA524315:UYE524315 UOE524315:UOI524315 UEI524315:UEM524315 TUM524315:TUQ524315 TKQ524315:TKU524315 TAU524315:TAY524315 SQY524315:SRC524315 SHC524315:SHG524315 RXG524315:RXK524315 RNK524315:RNO524315 RDO524315:RDS524315 QTS524315:QTW524315 QJW524315:QKA524315 QAA524315:QAE524315 PQE524315:PQI524315 PGI524315:PGM524315 OWM524315:OWQ524315 OMQ524315:OMU524315 OCU524315:OCY524315 NSY524315:NTC524315 NJC524315:NJG524315 MZG524315:MZK524315 MPK524315:MPO524315 MFO524315:MFS524315 LVS524315:LVW524315 LLW524315:LMA524315 LCA524315:LCE524315 KSE524315:KSI524315 KII524315:KIM524315 JYM524315:JYQ524315 JOQ524315:JOU524315 JEU524315:JEY524315 IUY524315:IVC524315 ILC524315:ILG524315 IBG524315:IBK524315 HRK524315:HRO524315 HHO524315:HHS524315 GXS524315:GXW524315 GNW524315:GOA524315 GEA524315:GEE524315 FUE524315:FUI524315 FKI524315:FKM524315 FAM524315:FAQ524315 EQQ524315:EQU524315 EGU524315:EGY524315 DWY524315:DXC524315 DNC524315:DNG524315 DDG524315:DDK524315 CTK524315:CTO524315 CJO524315:CJS524315 BZS524315:BZW524315 BPW524315:BQA524315 BGA524315:BGE524315 AWE524315:AWI524315 AMI524315:AMM524315 ACM524315:ACQ524315 SQ524315:SU524315 IU524315:IY524315 WVG458779:WVK458779 WLK458779:WLO458779 WBO458779:WBS458779 VRS458779:VRW458779 VHW458779:VIA458779 UYA458779:UYE458779 UOE458779:UOI458779 UEI458779:UEM458779 TUM458779:TUQ458779 TKQ458779:TKU458779 TAU458779:TAY458779 SQY458779:SRC458779 SHC458779:SHG458779 RXG458779:RXK458779 RNK458779:RNO458779 RDO458779:RDS458779 QTS458779:QTW458779 QJW458779:QKA458779 QAA458779:QAE458779 PQE458779:PQI458779 PGI458779:PGM458779 OWM458779:OWQ458779 OMQ458779:OMU458779 OCU458779:OCY458779 NSY458779:NTC458779 NJC458779:NJG458779 MZG458779:MZK458779 MPK458779:MPO458779 MFO458779:MFS458779 LVS458779:LVW458779 LLW458779:LMA458779 LCA458779:LCE458779 KSE458779:KSI458779 KII458779:KIM458779 JYM458779:JYQ458779 JOQ458779:JOU458779 JEU458779:JEY458779 IUY458779:IVC458779 ILC458779:ILG458779 IBG458779:IBK458779 HRK458779:HRO458779 HHO458779:HHS458779 GXS458779:GXW458779 GNW458779:GOA458779 GEA458779:GEE458779 FUE458779:FUI458779 FKI458779:FKM458779 FAM458779:FAQ458779 EQQ458779:EQU458779 EGU458779:EGY458779 DWY458779:DXC458779 DNC458779:DNG458779 DDG458779:DDK458779 CTK458779:CTO458779 CJO458779:CJS458779 BZS458779:BZW458779 BPW458779:BQA458779 BGA458779:BGE458779 AWE458779:AWI458779 AMI458779:AMM458779 ACM458779:ACQ458779 SQ458779:SU458779 IU458779:IY458779 WVG393243:WVK393243 WLK393243:WLO393243 WBO393243:WBS393243 VRS393243:VRW393243 VHW393243:VIA393243 UYA393243:UYE393243 UOE393243:UOI393243 UEI393243:UEM393243 TUM393243:TUQ393243 TKQ393243:TKU393243 TAU393243:TAY393243 SQY393243:SRC393243 SHC393243:SHG393243 RXG393243:RXK393243 RNK393243:RNO393243 RDO393243:RDS393243 QTS393243:QTW393243 QJW393243:QKA393243 QAA393243:QAE393243 PQE393243:PQI393243 PGI393243:PGM393243 OWM393243:OWQ393243 OMQ393243:OMU393243 OCU393243:OCY393243 NSY393243:NTC393243 NJC393243:NJG393243 MZG393243:MZK393243 MPK393243:MPO393243 MFO393243:MFS393243 LVS393243:LVW393243 LLW393243:LMA393243 LCA393243:LCE393243 KSE393243:KSI393243 KII393243:KIM393243 JYM393243:JYQ393243 JOQ393243:JOU393243 JEU393243:JEY393243 IUY393243:IVC393243 ILC393243:ILG393243 IBG393243:IBK393243 HRK393243:HRO393243 HHO393243:HHS393243 GXS393243:GXW393243 GNW393243:GOA393243 GEA393243:GEE393243 FUE393243:FUI393243 FKI393243:FKM393243 FAM393243:FAQ393243 EQQ393243:EQU393243 EGU393243:EGY393243 DWY393243:DXC393243 DNC393243:DNG393243 DDG393243:DDK393243 CTK393243:CTO393243 CJO393243:CJS393243 BZS393243:BZW393243 BPW393243:BQA393243 BGA393243:BGE393243 AWE393243:AWI393243 AMI393243:AMM393243 ACM393243:ACQ393243 SQ393243:SU393243 IU393243:IY393243 WVG327707:WVK327707 WLK327707:WLO327707 WBO327707:WBS327707 VRS327707:VRW327707 VHW327707:VIA327707 UYA327707:UYE327707 UOE327707:UOI327707 UEI327707:UEM327707 TUM327707:TUQ327707 TKQ327707:TKU327707 TAU327707:TAY327707 SQY327707:SRC327707 SHC327707:SHG327707 RXG327707:RXK327707 RNK327707:RNO327707 RDO327707:RDS327707 QTS327707:QTW327707 QJW327707:QKA327707 QAA327707:QAE327707 PQE327707:PQI327707 PGI327707:PGM327707 OWM327707:OWQ327707 OMQ327707:OMU327707 OCU327707:OCY327707 NSY327707:NTC327707 NJC327707:NJG327707 MZG327707:MZK327707 MPK327707:MPO327707 MFO327707:MFS327707 LVS327707:LVW327707 LLW327707:LMA327707 LCA327707:LCE327707 KSE327707:KSI327707 KII327707:KIM327707 JYM327707:JYQ327707 JOQ327707:JOU327707 JEU327707:JEY327707 IUY327707:IVC327707 ILC327707:ILG327707 IBG327707:IBK327707 HRK327707:HRO327707 HHO327707:HHS327707 GXS327707:GXW327707 GNW327707:GOA327707 GEA327707:GEE327707 FUE327707:FUI327707 FKI327707:FKM327707 FAM327707:FAQ327707 EQQ327707:EQU327707 EGU327707:EGY327707 DWY327707:DXC327707 DNC327707:DNG327707 DDG327707:DDK327707 CTK327707:CTO327707 CJO327707:CJS327707 BZS327707:BZW327707 BPW327707:BQA327707 BGA327707:BGE327707 AWE327707:AWI327707 AMI327707:AMM327707 ACM327707:ACQ327707 SQ327707:SU327707 IU327707:IY327707 WVG262171:WVK262171 WLK262171:WLO262171 WBO262171:WBS262171 VRS262171:VRW262171 VHW262171:VIA262171 UYA262171:UYE262171 UOE262171:UOI262171 UEI262171:UEM262171 TUM262171:TUQ262171 TKQ262171:TKU262171 TAU262171:TAY262171 SQY262171:SRC262171 SHC262171:SHG262171 RXG262171:RXK262171 RNK262171:RNO262171 RDO262171:RDS262171 QTS262171:QTW262171 QJW262171:QKA262171 QAA262171:QAE262171 PQE262171:PQI262171 PGI262171:PGM262171 OWM262171:OWQ262171 OMQ262171:OMU262171 OCU262171:OCY262171 NSY262171:NTC262171 NJC262171:NJG262171 MZG262171:MZK262171 MPK262171:MPO262171 MFO262171:MFS262171 LVS262171:LVW262171 LLW262171:LMA262171 LCA262171:LCE262171 KSE262171:KSI262171 KII262171:KIM262171 JYM262171:JYQ262171 JOQ262171:JOU262171 JEU262171:JEY262171 IUY262171:IVC262171 ILC262171:ILG262171 IBG262171:IBK262171 HRK262171:HRO262171 HHO262171:HHS262171 GXS262171:GXW262171 GNW262171:GOA262171 GEA262171:GEE262171 FUE262171:FUI262171 FKI262171:FKM262171 FAM262171:FAQ262171 EQQ262171:EQU262171 EGU262171:EGY262171 DWY262171:DXC262171 DNC262171:DNG262171 DDG262171:DDK262171 CTK262171:CTO262171 CJO262171:CJS262171 BZS262171:BZW262171 BPW262171:BQA262171 BGA262171:BGE262171 AWE262171:AWI262171 AMI262171:AMM262171 ACM262171:ACQ262171 SQ262171:SU262171 IU262171:IY262171 WVG196635:WVK196635 WLK196635:WLO196635 WBO196635:WBS196635 VRS196635:VRW196635 VHW196635:VIA196635 UYA196635:UYE196635 UOE196635:UOI196635 UEI196635:UEM196635 TUM196635:TUQ196635 TKQ196635:TKU196635 TAU196635:TAY196635 SQY196635:SRC196635 SHC196635:SHG196635 RXG196635:RXK196635 RNK196635:RNO196635 RDO196635:RDS196635 QTS196635:QTW196635 QJW196635:QKA196635 QAA196635:QAE196635 PQE196635:PQI196635 PGI196635:PGM196635 OWM196635:OWQ196635 OMQ196635:OMU196635 OCU196635:OCY196635 NSY196635:NTC196635 NJC196635:NJG196635 MZG196635:MZK196635 MPK196635:MPO196635 MFO196635:MFS196635 LVS196635:LVW196635 LLW196635:LMA196635 LCA196635:LCE196635 KSE196635:KSI196635 KII196635:KIM196635 JYM196635:JYQ196635 JOQ196635:JOU196635 JEU196635:JEY196635 IUY196635:IVC196635 ILC196635:ILG196635 IBG196635:IBK196635 HRK196635:HRO196635 HHO196635:HHS196635 GXS196635:GXW196635 GNW196635:GOA196635 GEA196635:GEE196635 FUE196635:FUI196635 FKI196635:FKM196635 FAM196635:FAQ196635 EQQ196635:EQU196635 EGU196635:EGY196635 DWY196635:DXC196635 DNC196635:DNG196635 DDG196635:DDK196635 CTK196635:CTO196635 CJO196635:CJS196635 BZS196635:BZW196635 BPW196635:BQA196635 BGA196635:BGE196635 AWE196635:AWI196635 AMI196635:AMM196635 ACM196635:ACQ196635 SQ196635:SU196635 IU196635:IY196635 WVG131099:WVK131099 WLK131099:WLO131099 WBO131099:WBS131099 VRS131099:VRW131099 VHW131099:VIA131099 UYA131099:UYE131099 UOE131099:UOI131099 UEI131099:UEM131099 TUM131099:TUQ131099 TKQ131099:TKU131099 TAU131099:TAY131099 SQY131099:SRC131099 SHC131099:SHG131099 RXG131099:RXK131099 RNK131099:RNO131099 RDO131099:RDS131099 QTS131099:QTW131099 QJW131099:QKA131099 QAA131099:QAE131099 PQE131099:PQI131099 PGI131099:PGM131099 OWM131099:OWQ131099 OMQ131099:OMU131099 OCU131099:OCY131099 NSY131099:NTC131099 NJC131099:NJG131099 MZG131099:MZK131099 MPK131099:MPO131099 MFO131099:MFS131099 LVS131099:LVW131099 LLW131099:LMA131099 LCA131099:LCE131099 KSE131099:KSI131099 KII131099:KIM131099 JYM131099:JYQ131099 JOQ131099:JOU131099 JEU131099:JEY131099 IUY131099:IVC131099 ILC131099:ILG131099 IBG131099:IBK131099 HRK131099:HRO131099 HHO131099:HHS131099 GXS131099:GXW131099 GNW131099:GOA131099 GEA131099:GEE131099 FUE131099:FUI131099 FKI131099:FKM131099 FAM131099:FAQ131099 EQQ131099:EQU131099 EGU131099:EGY131099 DWY131099:DXC131099 DNC131099:DNG131099 DDG131099:DDK131099 CTK131099:CTO131099 CJO131099:CJS131099 BZS131099:BZW131099 BPW131099:BQA131099 BGA131099:BGE131099 AWE131099:AWI131099 AMI131099:AMM131099 ACM131099:ACQ131099 SQ131099:SU131099 IU131099:IY131099 WVG65563:WVK65563 WLK65563:WLO65563 WBO65563:WBS65563 VRS65563:VRW65563 VHW65563:VIA65563 UYA65563:UYE65563 UOE65563:UOI65563 UEI65563:UEM65563 TUM65563:TUQ65563 TKQ65563:TKU65563 TAU65563:TAY65563 SQY65563:SRC65563 SHC65563:SHG65563 RXG65563:RXK65563 RNK65563:RNO65563 RDO65563:RDS65563 QTS65563:QTW65563 QJW65563:QKA65563 QAA65563:QAE65563 PQE65563:PQI65563 PGI65563:PGM65563 OWM65563:OWQ65563 OMQ65563:OMU65563 OCU65563:OCY65563 NSY65563:NTC65563 NJC65563:NJG65563 MZG65563:MZK65563 MPK65563:MPO65563 MFO65563:MFS65563 LVS65563:LVW65563 LLW65563:LMA65563 LCA65563:LCE65563 KSE65563:KSI65563 KII65563:KIM65563 JYM65563:JYQ65563 JOQ65563:JOU65563 JEU65563:JEY65563 IUY65563:IVC65563 ILC65563:ILG65563 IBG65563:IBK65563 HRK65563:HRO65563 HHO65563:HHS65563 GXS65563:GXW65563 GNW65563:GOA65563 GEA65563:GEE65563 FUE65563:FUI65563 FKI65563:FKM65563 FAM65563:FAQ65563 EQQ65563:EQU65563 EGU65563:EGY65563 DWY65563:DXC65563 DNC65563:DNG65563 DDG65563:DDK65563 CTK65563:CTO65563 CJO65563:CJS65563 BZS65563:BZW65563 BPW65563:BQA65563 BGA65563:BGE65563 AWE65563:AWI65563 AMI65563:AMM65563 ACM65563:ACQ65563 SQ65563:SU65563 IU65563:IY65563 IU25:IY25 SQ25:SU25 ACM25:ACQ25 AMI25:AMM25 AWE25:AWI25 BGA25:BGE25 BPW25:BQA25 BZS25:BZW25 CJO25:CJS25 CTK25:CTO25 DDG25:DDK25 DNC25:DNG25 DWY25:DXC25 EGU25:EGY25 EQQ25:EQU25 FAM25:FAQ25 FKI25:FKM25 FUE25:FUI25 GEA25:GEE25 GNW25:GOA25 GXS25:GXW25 HHO25:HHS25 HRK25:HRO25 IBG25:IBK25 ILC25:ILG25 IUY25:IVC25 JEU25:JEY25 JOQ25:JOU25 JYM25:JYQ25 KII25:KIM25 KSE25:KSI25 LCA25:LCE25 LLW25:LMA25 LVS25:LVW25 MFO25:MFS25 MPK25:MPO25 MZG25:MZK25 NJC25:NJG25 NSY25:NTC25 OCU25:OCY25 OMQ25:OMU25 OWM25:OWQ25 PGI25:PGM25 PQE25:PQI25 QAA25:QAE25 QJW25:QKA25 QTS25:QTW25 RDO25:RDS25 RNK25:RNO25 RXG25:RXK25 SHC25:SHG25 SQY25:SRC25 TAU25:TAY25 TKQ25:TKU25 TUM25:TUQ25 UEI25:UEM25 UOE25:UOI25 UYA25:UYE25 VHW25:VIA25 VRS25:VRW25 WBO25:WBS25 WLK25:WLO25 WVG25:WVK25 C25:F25">
      <formula1>0</formula1>
      <formula2>4</formula2>
    </dataValidation>
    <dataValidation type="decimal" allowBlank="1" showInputMessage="1" showErrorMessage="1" promptTitle="Transporte Coletivo" prompt="Informar o valor unitário da passagem no transporte coletivo. Caso a empresa forneça transporte próprio ao funcionário, preencher esta célula com o número &quot;1&quot; (um) e a célula seguinte - Deslocamento p/ dia - com &quot;0&quot; (zero)" sqref="E983066:F983066 E917530:F917530 E851994:F851994 E786458:F786458 E720922:F720922 E655386:F655386 E589850:F589850 E524314:F524314 E458778:F458778 E393242:F393242 E327706:F327706 E262170:F262170 E196634:F196634 E131098:F131098 E65562:F65562 C983066 C917530 C851994 C786458 C720922 C655386 C589850 C524314 C458778 C393242 C327706 C262170 C196634 C131098 C65562 WVI983066:WVK983066 WLM983066:WLO983066 WBQ983066:WBS983066 VRU983066:VRW983066 VHY983066:VIA983066 UYC983066:UYE983066 UOG983066:UOI983066 UEK983066:UEM983066 TUO983066:TUQ983066 TKS983066:TKU983066 TAW983066:TAY983066 SRA983066:SRC983066 SHE983066:SHG983066 RXI983066:RXK983066 RNM983066:RNO983066 RDQ983066:RDS983066 QTU983066:QTW983066 QJY983066:QKA983066 QAC983066:QAE983066 PQG983066:PQI983066 PGK983066:PGM983066 OWO983066:OWQ983066 OMS983066:OMU983066 OCW983066:OCY983066 NTA983066:NTC983066 NJE983066:NJG983066 MZI983066:MZK983066 MPM983066:MPO983066 MFQ983066:MFS983066 LVU983066:LVW983066 LLY983066:LMA983066 LCC983066:LCE983066 KSG983066:KSI983066 KIK983066:KIM983066 JYO983066:JYQ983066 JOS983066:JOU983066 JEW983066:JEY983066 IVA983066:IVC983066 ILE983066:ILG983066 IBI983066:IBK983066 HRM983066:HRO983066 HHQ983066:HHS983066 GXU983066:GXW983066 GNY983066:GOA983066 GEC983066:GEE983066 FUG983066:FUI983066 FKK983066:FKM983066 FAO983066:FAQ983066 EQS983066:EQU983066 EGW983066:EGY983066 DXA983066:DXC983066 DNE983066:DNG983066 DDI983066:DDK983066 CTM983066:CTO983066 CJQ983066:CJS983066 BZU983066:BZW983066 BPY983066:BQA983066 BGC983066:BGE983066 AWG983066:AWI983066 AMK983066:AMM983066 ACO983066:ACQ983066 SS983066:SU983066 IW983066:IY983066 WVI917530:WVK917530 WLM917530:WLO917530 WBQ917530:WBS917530 VRU917530:VRW917530 VHY917530:VIA917530 UYC917530:UYE917530 UOG917530:UOI917530 UEK917530:UEM917530 TUO917530:TUQ917530 TKS917530:TKU917530 TAW917530:TAY917530 SRA917530:SRC917530 SHE917530:SHG917530 RXI917530:RXK917530 RNM917530:RNO917530 RDQ917530:RDS917530 QTU917530:QTW917530 QJY917530:QKA917530 QAC917530:QAE917530 PQG917530:PQI917530 PGK917530:PGM917530 OWO917530:OWQ917530 OMS917530:OMU917530 OCW917530:OCY917530 NTA917530:NTC917530 NJE917530:NJG917530 MZI917530:MZK917530 MPM917530:MPO917530 MFQ917530:MFS917530 LVU917530:LVW917530 LLY917530:LMA917530 LCC917530:LCE917530 KSG917530:KSI917530 KIK917530:KIM917530 JYO917530:JYQ917530 JOS917530:JOU917530 JEW917530:JEY917530 IVA917530:IVC917530 ILE917530:ILG917530 IBI917530:IBK917530 HRM917530:HRO917530 HHQ917530:HHS917530 GXU917530:GXW917530 GNY917530:GOA917530 GEC917530:GEE917530 FUG917530:FUI917530 FKK917530:FKM917530 FAO917530:FAQ917530 EQS917530:EQU917530 EGW917530:EGY917530 DXA917530:DXC917530 DNE917530:DNG917530 DDI917530:DDK917530 CTM917530:CTO917530 CJQ917530:CJS917530 BZU917530:BZW917530 BPY917530:BQA917530 BGC917530:BGE917530 AWG917530:AWI917530 AMK917530:AMM917530 ACO917530:ACQ917530 SS917530:SU917530 IW917530:IY917530 WVI851994:WVK851994 WLM851994:WLO851994 WBQ851994:WBS851994 VRU851994:VRW851994 VHY851994:VIA851994 UYC851994:UYE851994 UOG851994:UOI851994 UEK851994:UEM851994 TUO851994:TUQ851994 TKS851994:TKU851994 TAW851994:TAY851994 SRA851994:SRC851994 SHE851994:SHG851994 RXI851994:RXK851994 RNM851994:RNO851994 RDQ851994:RDS851994 QTU851994:QTW851994 QJY851994:QKA851994 QAC851994:QAE851994 PQG851994:PQI851994 PGK851994:PGM851994 OWO851994:OWQ851994 OMS851994:OMU851994 OCW851994:OCY851994 NTA851994:NTC851994 NJE851994:NJG851994 MZI851994:MZK851994 MPM851994:MPO851994 MFQ851994:MFS851994 LVU851994:LVW851994 LLY851994:LMA851994 LCC851994:LCE851994 KSG851994:KSI851994 KIK851994:KIM851994 JYO851994:JYQ851994 JOS851994:JOU851994 JEW851994:JEY851994 IVA851994:IVC851994 ILE851994:ILG851994 IBI851994:IBK851994 HRM851994:HRO851994 HHQ851994:HHS851994 GXU851994:GXW851994 GNY851994:GOA851994 GEC851994:GEE851994 FUG851994:FUI851994 FKK851994:FKM851994 FAO851994:FAQ851994 EQS851994:EQU851994 EGW851994:EGY851994 DXA851994:DXC851994 DNE851994:DNG851994 DDI851994:DDK851994 CTM851994:CTO851994 CJQ851994:CJS851994 BZU851994:BZW851994 BPY851994:BQA851994 BGC851994:BGE851994 AWG851994:AWI851994 AMK851994:AMM851994 ACO851994:ACQ851994 SS851994:SU851994 IW851994:IY851994 WVI786458:WVK786458 WLM786458:WLO786458 WBQ786458:WBS786458 VRU786458:VRW786458 VHY786458:VIA786458 UYC786458:UYE786458 UOG786458:UOI786458 UEK786458:UEM786458 TUO786458:TUQ786458 TKS786458:TKU786458 TAW786458:TAY786458 SRA786458:SRC786458 SHE786458:SHG786458 RXI786458:RXK786458 RNM786458:RNO786458 RDQ786458:RDS786458 QTU786458:QTW786458 QJY786458:QKA786458 QAC786458:QAE786458 PQG786458:PQI786458 PGK786458:PGM786458 OWO786458:OWQ786458 OMS786458:OMU786458 OCW786458:OCY786458 NTA786458:NTC786458 NJE786458:NJG786458 MZI786458:MZK786458 MPM786458:MPO786458 MFQ786458:MFS786458 LVU786458:LVW786458 LLY786458:LMA786458 LCC786458:LCE786458 KSG786458:KSI786458 KIK786458:KIM786458 JYO786458:JYQ786458 JOS786458:JOU786458 JEW786458:JEY786458 IVA786458:IVC786458 ILE786458:ILG786458 IBI786458:IBK786458 HRM786458:HRO786458 HHQ786458:HHS786458 GXU786458:GXW786458 GNY786458:GOA786458 GEC786458:GEE786458 FUG786458:FUI786458 FKK786458:FKM786458 FAO786458:FAQ786458 EQS786458:EQU786458 EGW786458:EGY786458 DXA786458:DXC786458 DNE786458:DNG786458 DDI786458:DDK786458 CTM786458:CTO786458 CJQ786458:CJS786458 BZU786458:BZW786458 BPY786458:BQA786458 BGC786458:BGE786458 AWG786458:AWI786458 AMK786458:AMM786458 ACO786458:ACQ786458 SS786458:SU786458 IW786458:IY786458 WVI720922:WVK720922 WLM720922:WLO720922 WBQ720922:WBS720922 VRU720922:VRW720922 VHY720922:VIA720922 UYC720922:UYE720922 UOG720922:UOI720922 UEK720922:UEM720922 TUO720922:TUQ720922 TKS720922:TKU720922 TAW720922:TAY720922 SRA720922:SRC720922 SHE720922:SHG720922 RXI720922:RXK720922 RNM720922:RNO720922 RDQ720922:RDS720922 QTU720922:QTW720922 QJY720922:QKA720922 QAC720922:QAE720922 PQG720922:PQI720922 PGK720922:PGM720922 OWO720922:OWQ720922 OMS720922:OMU720922 OCW720922:OCY720922 NTA720922:NTC720922 NJE720922:NJG720922 MZI720922:MZK720922 MPM720922:MPO720922 MFQ720922:MFS720922 LVU720922:LVW720922 LLY720922:LMA720922 LCC720922:LCE720922 KSG720922:KSI720922 KIK720922:KIM720922 JYO720922:JYQ720922 JOS720922:JOU720922 JEW720922:JEY720922 IVA720922:IVC720922 ILE720922:ILG720922 IBI720922:IBK720922 HRM720922:HRO720922 HHQ720922:HHS720922 GXU720922:GXW720922 GNY720922:GOA720922 GEC720922:GEE720922 FUG720922:FUI720922 FKK720922:FKM720922 FAO720922:FAQ720922 EQS720922:EQU720922 EGW720922:EGY720922 DXA720922:DXC720922 DNE720922:DNG720922 DDI720922:DDK720922 CTM720922:CTO720922 CJQ720922:CJS720922 BZU720922:BZW720922 BPY720922:BQA720922 BGC720922:BGE720922 AWG720922:AWI720922 AMK720922:AMM720922 ACO720922:ACQ720922 SS720922:SU720922 IW720922:IY720922 WVI655386:WVK655386 WLM655386:WLO655386 WBQ655386:WBS655386 VRU655386:VRW655386 VHY655386:VIA655386 UYC655386:UYE655386 UOG655386:UOI655386 UEK655386:UEM655386 TUO655386:TUQ655386 TKS655386:TKU655386 TAW655386:TAY655386 SRA655386:SRC655386 SHE655386:SHG655386 RXI655386:RXK655386 RNM655386:RNO655386 RDQ655386:RDS655386 QTU655386:QTW655386 QJY655386:QKA655386 QAC655386:QAE655386 PQG655386:PQI655386 PGK655386:PGM655386 OWO655386:OWQ655386 OMS655386:OMU655386 OCW655386:OCY655386 NTA655386:NTC655386 NJE655386:NJG655386 MZI655386:MZK655386 MPM655386:MPO655386 MFQ655386:MFS655386 LVU655386:LVW655386 LLY655386:LMA655386 LCC655386:LCE655386 KSG655386:KSI655386 KIK655386:KIM655386 JYO655386:JYQ655386 JOS655386:JOU655386 JEW655386:JEY655386 IVA655386:IVC655386 ILE655386:ILG655386 IBI655386:IBK655386 HRM655386:HRO655386 HHQ655386:HHS655386 GXU655386:GXW655386 GNY655386:GOA655386 GEC655386:GEE655386 FUG655386:FUI655386 FKK655386:FKM655386 FAO655386:FAQ655386 EQS655386:EQU655386 EGW655386:EGY655386 DXA655386:DXC655386 DNE655386:DNG655386 DDI655386:DDK655386 CTM655386:CTO655386 CJQ655386:CJS655386 BZU655386:BZW655386 BPY655386:BQA655386 BGC655386:BGE655386 AWG655386:AWI655386 AMK655386:AMM655386 ACO655386:ACQ655386 SS655386:SU655386 IW655386:IY655386 WVI589850:WVK589850 WLM589850:WLO589850 WBQ589850:WBS589850 VRU589850:VRW589850 VHY589850:VIA589850 UYC589850:UYE589850 UOG589850:UOI589850 UEK589850:UEM589850 TUO589850:TUQ589850 TKS589850:TKU589850 TAW589850:TAY589850 SRA589850:SRC589850 SHE589850:SHG589850 RXI589850:RXK589850 RNM589850:RNO589850 RDQ589850:RDS589850 QTU589850:QTW589850 QJY589850:QKA589850 QAC589850:QAE589850 PQG589850:PQI589850 PGK589850:PGM589850 OWO589850:OWQ589850 OMS589850:OMU589850 OCW589850:OCY589850 NTA589850:NTC589850 NJE589850:NJG589850 MZI589850:MZK589850 MPM589850:MPO589850 MFQ589850:MFS589850 LVU589850:LVW589850 LLY589850:LMA589850 LCC589850:LCE589850 KSG589850:KSI589850 KIK589850:KIM589850 JYO589850:JYQ589850 JOS589850:JOU589850 JEW589850:JEY589850 IVA589850:IVC589850 ILE589850:ILG589850 IBI589850:IBK589850 HRM589850:HRO589850 HHQ589850:HHS589850 GXU589850:GXW589850 GNY589850:GOA589850 GEC589850:GEE589850 FUG589850:FUI589850 FKK589850:FKM589850 FAO589850:FAQ589850 EQS589850:EQU589850 EGW589850:EGY589850 DXA589850:DXC589850 DNE589850:DNG589850 DDI589850:DDK589850 CTM589850:CTO589850 CJQ589850:CJS589850 BZU589850:BZW589850 BPY589850:BQA589850 BGC589850:BGE589850 AWG589850:AWI589850 AMK589850:AMM589850 ACO589850:ACQ589850 SS589850:SU589850 IW589850:IY589850 WVI524314:WVK524314 WLM524314:WLO524314 WBQ524314:WBS524314 VRU524314:VRW524314 VHY524314:VIA524314 UYC524314:UYE524314 UOG524314:UOI524314 UEK524314:UEM524314 TUO524314:TUQ524314 TKS524314:TKU524314 TAW524314:TAY524314 SRA524314:SRC524314 SHE524314:SHG524314 RXI524314:RXK524314 RNM524314:RNO524314 RDQ524314:RDS524314 QTU524314:QTW524314 QJY524314:QKA524314 QAC524314:QAE524314 PQG524314:PQI524314 PGK524314:PGM524314 OWO524314:OWQ524314 OMS524314:OMU524314 OCW524314:OCY524314 NTA524314:NTC524314 NJE524314:NJG524314 MZI524314:MZK524314 MPM524314:MPO524314 MFQ524314:MFS524314 LVU524314:LVW524314 LLY524314:LMA524314 LCC524314:LCE524314 KSG524314:KSI524314 KIK524314:KIM524314 JYO524314:JYQ524314 JOS524314:JOU524314 JEW524314:JEY524314 IVA524314:IVC524314 ILE524314:ILG524314 IBI524314:IBK524314 HRM524314:HRO524314 HHQ524314:HHS524314 GXU524314:GXW524314 GNY524314:GOA524314 GEC524314:GEE524314 FUG524314:FUI524314 FKK524314:FKM524314 FAO524314:FAQ524314 EQS524314:EQU524314 EGW524314:EGY524314 DXA524314:DXC524314 DNE524314:DNG524314 DDI524314:DDK524314 CTM524314:CTO524314 CJQ524314:CJS524314 BZU524314:BZW524314 BPY524314:BQA524314 BGC524314:BGE524314 AWG524314:AWI524314 AMK524314:AMM524314 ACO524314:ACQ524314 SS524314:SU524314 IW524314:IY524314 WVI458778:WVK458778 WLM458778:WLO458778 WBQ458778:WBS458778 VRU458778:VRW458778 VHY458778:VIA458778 UYC458778:UYE458778 UOG458778:UOI458778 UEK458778:UEM458778 TUO458778:TUQ458778 TKS458778:TKU458778 TAW458778:TAY458778 SRA458778:SRC458778 SHE458778:SHG458778 RXI458778:RXK458778 RNM458778:RNO458778 RDQ458778:RDS458778 QTU458778:QTW458778 QJY458778:QKA458778 QAC458778:QAE458778 PQG458778:PQI458778 PGK458778:PGM458778 OWO458778:OWQ458778 OMS458778:OMU458778 OCW458778:OCY458778 NTA458778:NTC458778 NJE458778:NJG458778 MZI458778:MZK458778 MPM458778:MPO458778 MFQ458778:MFS458778 LVU458778:LVW458778 LLY458778:LMA458778 LCC458778:LCE458778 KSG458778:KSI458778 KIK458778:KIM458778 JYO458778:JYQ458778 JOS458778:JOU458778 JEW458778:JEY458778 IVA458778:IVC458778 ILE458778:ILG458778 IBI458778:IBK458778 HRM458778:HRO458778 HHQ458778:HHS458778 GXU458778:GXW458778 GNY458778:GOA458778 GEC458778:GEE458778 FUG458778:FUI458778 FKK458778:FKM458778 FAO458778:FAQ458778 EQS458778:EQU458778 EGW458778:EGY458778 DXA458778:DXC458778 DNE458778:DNG458778 DDI458778:DDK458778 CTM458778:CTO458778 CJQ458778:CJS458778 BZU458778:BZW458778 BPY458778:BQA458778 BGC458778:BGE458778 AWG458778:AWI458778 AMK458778:AMM458778 ACO458778:ACQ458778 SS458778:SU458778 IW458778:IY458778 WVI393242:WVK393242 WLM393242:WLO393242 WBQ393242:WBS393242 VRU393242:VRW393242 VHY393242:VIA393242 UYC393242:UYE393242 UOG393242:UOI393242 UEK393242:UEM393242 TUO393242:TUQ393242 TKS393242:TKU393242 TAW393242:TAY393242 SRA393242:SRC393242 SHE393242:SHG393242 RXI393242:RXK393242 RNM393242:RNO393242 RDQ393242:RDS393242 QTU393242:QTW393242 QJY393242:QKA393242 QAC393242:QAE393242 PQG393242:PQI393242 PGK393242:PGM393242 OWO393242:OWQ393242 OMS393242:OMU393242 OCW393242:OCY393242 NTA393242:NTC393242 NJE393242:NJG393242 MZI393242:MZK393242 MPM393242:MPO393242 MFQ393242:MFS393242 LVU393242:LVW393242 LLY393242:LMA393242 LCC393242:LCE393242 KSG393242:KSI393242 KIK393242:KIM393242 JYO393242:JYQ393242 JOS393242:JOU393242 JEW393242:JEY393242 IVA393242:IVC393242 ILE393242:ILG393242 IBI393242:IBK393242 HRM393242:HRO393242 HHQ393242:HHS393242 GXU393242:GXW393242 GNY393242:GOA393242 GEC393242:GEE393242 FUG393242:FUI393242 FKK393242:FKM393242 FAO393242:FAQ393242 EQS393242:EQU393242 EGW393242:EGY393242 DXA393242:DXC393242 DNE393242:DNG393242 DDI393242:DDK393242 CTM393242:CTO393242 CJQ393242:CJS393242 BZU393242:BZW393242 BPY393242:BQA393242 BGC393242:BGE393242 AWG393242:AWI393242 AMK393242:AMM393242 ACO393242:ACQ393242 SS393242:SU393242 IW393242:IY393242 WVI327706:WVK327706 WLM327706:WLO327706 WBQ327706:WBS327706 VRU327706:VRW327706 VHY327706:VIA327706 UYC327706:UYE327706 UOG327706:UOI327706 UEK327706:UEM327706 TUO327706:TUQ327706 TKS327706:TKU327706 TAW327706:TAY327706 SRA327706:SRC327706 SHE327706:SHG327706 RXI327706:RXK327706 RNM327706:RNO327706 RDQ327706:RDS327706 QTU327706:QTW327706 QJY327706:QKA327706 QAC327706:QAE327706 PQG327706:PQI327706 PGK327706:PGM327706 OWO327706:OWQ327706 OMS327706:OMU327706 OCW327706:OCY327706 NTA327706:NTC327706 NJE327706:NJG327706 MZI327706:MZK327706 MPM327706:MPO327706 MFQ327706:MFS327706 LVU327706:LVW327706 LLY327706:LMA327706 LCC327706:LCE327706 KSG327706:KSI327706 KIK327706:KIM327706 JYO327706:JYQ327706 JOS327706:JOU327706 JEW327706:JEY327706 IVA327706:IVC327706 ILE327706:ILG327706 IBI327706:IBK327706 HRM327706:HRO327706 HHQ327706:HHS327706 GXU327706:GXW327706 GNY327706:GOA327706 GEC327706:GEE327706 FUG327706:FUI327706 FKK327706:FKM327706 FAO327706:FAQ327706 EQS327706:EQU327706 EGW327706:EGY327706 DXA327706:DXC327706 DNE327706:DNG327706 DDI327706:DDK327706 CTM327706:CTO327706 CJQ327706:CJS327706 BZU327706:BZW327706 BPY327706:BQA327706 BGC327706:BGE327706 AWG327706:AWI327706 AMK327706:AMM327706 ACO327706:ACQ327706 SS327706:SU327706 IW327706:IY327706 WVI262170:WVK262170 WLM262170:WLO262170 WBQ262170:WBS262170 VRU262170:VRW262170 VHY262170:VIA262170 UYC262170:UYE262170 UOG262170:UOI262170 UEK262170:UEM262170 TUO262170:TUQ262170 TKS262170:TKU262170 TAW262170:TAY262170 SRA262170:SRC262170 SHE262170:SHG262170 RXI262170:RXK262170 RNM262170:RNO262170 RDQ262170:RDS262170 QTU262170:QTW262170 QJY262170:QKA262170 QAC262170:QAE262170 PQG262170:PQI262170 PGK262170:PGM262170 OWO262170:OWQ262170 OMS262170:OMU262170 OCW262170:OCY262170 NTA262170:NTC262170 NJE262170:NJG262170 MZI262170:MZK262170 MPM262170:MPO262170 MFQ262170:MFS262170 LVU262170:LVW262170 LLY262170:LMA262170 LCC262170:LCE262170 KSG262170:KSI262170 KIK262170:KIM262170 JYO262170:JYQ262170 JOS262170:JOU262170 JEW262170:JEY262170 IVA262170:IVC262170 ILE262170:ILG262170 IBI262170:IBK262170 HRM262170:HRO262170 HHQ262170:HHS262170 GXU262170:GXW262170 GNY262170:GOA262170 GEC262170:GEE262170 FUG262170:FUI262170 FKK262170:FKM262170 FAO262170:FAQ262170 EQS262170:EQU262170 EGW262170:EGY262170 DXA262170:DXC262170 DNE262170:DNG262170 DDI262170:DDK262170 CTM262170:CTO262170 CJQ262170:CJS262170 BZU262170:BZW262170 BPY262170:BQA262170 BGC262170:BGE262170 AWG262170:AWI262170 AMK262170:AMM262170 ACO262170:ACQ262170 SS262170:SU262170 IW262170:IY262170 WVI196634:WVK196634 WLM196634:WLO196634 WBQ196634:WBS196634 VRU196634:VRW196634 VHY196634:VIA196634 UYC196634:UYE196634 UOG196634:UOI196634 UEK196634:UEM196634 TUO196634:TUQ196634 TKS196634:TKU196634 TAW196634:TAY196634 SRA196634:SRC196634 SHE196634:SHG196634 RXI196634:RXK196634 RNM196634:RNO196634 RDQ196634:RDS196634 QTU196634:QTW196634 QJY196634:QKA196634 QAC196634:QAE196634 PQG196634:PQI196634 PGK196634:PGM196634 OWO196634:OWQ196634 OMS196634:OMU196634 OCW196634:OCY196634 NTA196634:NTC196634 NJE196634:NJG196634 MZI196634:MZK196634 MPM196634:MPO196634 MFQ196634:MFS196634 LVU196634:LVW196634 LLY196634:LMA196634 LCC196634:LCE196634 KSG196634:KSI196634 KIK196634:KIM196634 JYO196634:JYQ196634 JOS196634:JOU196634 JEW196634:JEY196634 IVA196634:IVC196634 ILE196634:ILG196634 IBI196634:IBK196634 HRM196634:HRO196634 HHQ196634:HHS196634 GXU196634:GXW196634 GNY196634:GOA196634 GEC196634:GEE196634 FUG196634:FUI196634 FKK196634:FKM196634 FAO196634:FAQ196634 EQS196634:EQU196634 EGW196634:EGY196634 DXA196634:DXC196634 DNE196634:DNG196634 DDI196634:DDK196634 CTM196634:CTO196634 CJQ196634:CJS196634 BZU196634:BZW196634 BPY196634:BQA196634 BGC196634:BGE196634 AWG196634:AWI196634 AMK196634:AMM196634 ACO196634:ACQ196634 SS196634:SU196634 IW196634:IY196634 WVI131098:WVK131098 WLM131098:WLO131098 WBQ131098:WBS131098 VRU131098:VRW131098 VHY131098:VIA131098 UYC131098:UYE131098 UOG131098:UOI131098 UEK131098:UEM131098 TUO131098:TUQ131098 TKS131098:TKU131098 TAW131098:TAY131098 SRA131098:SRC131098 SHE131098:SHG131098 RXI131098:RXK131098 RNM131098:RNO131098 RDQ131098:RDS131098 QTU131098:QTW131098 QJY131098:QKA131098 QAC131098:QAE131098 PQG131098:PQI131098 PGK131098:PGM131098 OWO131098:OWQ131098 OMS131098:OMU131098 OCW131098:OCY131098 NTA131098:NTC131098 NJE131098:NJG131098 MZI131098:MZK131098 MPM131098:MPO131098 MFQ131098:MFS131098 LVU131098:LVW131098 LLY131098:LMA131098 LCC131098:LCE131098 KSG131098:KSI131098 KIK131098:KIM131098 JYO131098:JYQ131098 JOS131098:JOU131098 JEW131098:JEY131098 IVA131098:IVC131098 ILE131098:ILG131098 IBI131098:IBK131098 HRM131098:HRO131098 HHQ131098:HHS131098 GXU131098:GXW131098 GNY131098:GOA131098 GEC131098:GEE131098 FUG131098:FUI131098 FKK131098:FKM131098 FAO131098:FAQ131098 EQS131098:EQU131098 EGW131098:EGY131098 DXA131098:DXC131098 DNE131098:DNG131098 DDI131098:DDK131098 CTM131098:CTO131098 CJQ131098:CJS131098 BZU131098:BZW131098 BPY131098:BQA131098 BGC131098:BGE131098 AWG131098:AWI131098 AMK131098:AMM131098 ACO131098:ACQ131098 SS131098:SU131098 IW131098:IY131098 WVI65562:WVK65562 WLM65562:WLO65562 WBQ65562:WBS65562 VRU65562:VRW65562 VHY65562:VIA65562 UYC65562:UYE65562 UOG65562:UOI65562 UEK65562:UEM65562 TUO65562:TUQ65562 TKS65562:TKU65562 TAW65562:TAY65562 SRA65562:SRC65562 SHE65562:SHG65562 RXI65562:RXK65562 RNM65562:RNO65562 RDQ65562:RDS65562 QTU65562:QTW65562 QJY65562:QKA65562 QAC65562:QAE65562 PQG65562:PQI65562 PGK65562:PGM65562 OWO65562:OWQ65562 OMS65562:OMU65562 OCW65562:OCY65562 NTA65562:NTC65562 NJE65562:NJG65562 MZI65562:MZK65562 MPM65562:MPO65562 MFQ65562:MFS65562 LVU65562:LVW65562 LLY65562:LMA65562 LCC65562:LCE65562 KSG65562:KSI65562 KIK65562:KIM65562 JYO65562:JYQ65562 JOS65562:JOU65562 JEW65562:JEY65562 IVA65562:IVC65562 ILE65562:ILG65562 IBI65562:IBK65562 HRM65562:HRO65562 HHQ65562:HHS65562 GXU65562:GXW65562 GNY65562:GOA65562 GEC65562:GEE65562 FUG65562:FUI65562 FKK65562:FKM65562 FAO65562:FAQ65562 EQS65562:EQU65562 EGW65562:EGY65562 DXA65562:DXC65562 DNE65562:DNG65562 DDI65562:DDK65562 CTM65562:CTO65562 CJQ65562:CJS65562 BZU65562:BZW65562 BPY65562:BQA65562 BGC65562:BGE65562 AWG65562:AWI65562 AMK65562:AMM65562 ACO65562:ACQ65562 SS65562:SU65562 IW65562:IY65562 WVG983066 WLK983066 WBO983066 VRS983066 VHW983066 UYA983066 UOE983066 UEI983066 TUM983066 TKQ983066 TAU983066 SQY983066 SHC983066 RXG983066 RNK983066 RDO983066 QTS983066 QJW983066 QAA983066 PQE983066 PGI983066 OWM983066 OMQ983066 OCU983066 NSY983066 NJC983066 MZG983066 MPK983066 MFO983066 LVS983066 LLW983066 LCA983066 KSE983066 KII983066 JYM983066 JOQ983066 JEU983066 IUY983066 ILC983066 IBG983066 HRK983066 HHO983066 GXS983066 GNW983066 GEA983066 FUE983066 FKI983066 FAM983066 EQQ983066 EGU983066 DWY983066 DNC983066 DDG983066 CTK983066 CJO983066 BZS983066 BPW983066 BGA983066 AWE983066 AMI983066 ACM983066 SQ983066 IU983066 WVG917530 WLK917530 WBO917530 VRS917530 VHW917530 UYA917530 UOE917530 UEI917530 TUM917530 TKQ917530 TAU917530 SQY917530 SHC917530 RXG917530 RNK917530 RDO917530 QTS917530 QJW917530 QAA917530 PQE917530 PGI917530 OWM917530 OMQ917530 OCU917530 NSY917530 NJC917530 MZG917530 MPK917530 MFO917530 LVS917530 LLW917530 LCA917530 KSE917530 KII917530 JYM917530 JOQ917530 JEU917530 IUY917530 ILC917530 IBG917530 HRK917530 HHO917530 GXS917530 GNW917530 GEA917530 FUE917530 FKI917530 FAM917530 EQQ917530 EGU917530 DWY917530 DNC917530 DDG917530 CTK917530 CJO917530 BZS917530 BPW917530 BGA917530 AWE917530 AMI917530 ACM917530 SQ917530 IU917530 WVG851994 WLK851994 WBO851994 VRS851994 VHW851994 UYA851994 UOE851994 UEI851994 TUM851994 TKQ851994 TAU851994 SQY851994 SHC851994 RXG851994 RNK851994 RDO851994 QTS851994 QJW851994 QAA851994 PQE851994 PGI851994 OWM851994 OMQ851994 OCU851994 NSY851994 NJC851994 MZG851994 MPK851994 MFO851994 LVS851994 LLW851994 LCA851994 KSE851994 KII851994 JYM851994 JOQ851994 JEU851994 IUY851994 ILC851994 IBG851994 HRK851994 HHO851994 GXS851994 GNW851994 GEA851994 FUE851994 FKI851994 FAM851994 EQQ851994 EGU851994 DWY851994 DNC851994 DDG851994 CTK851994 CJO851994 BZS851994 BPW851994 BGA851994 AWE851994 AMI851994 ACM851994 SQ851994 IU851994 WVG786458 WLK786458 WBO786458 VRS786458 VHW786458 UYA786458 UOE786458 UEI786458 TUM786458 TKQ786458 TAU786458 SQY786458 SHC786458 RXG786458 RNK786458 RDO786458 QTS786458 QJW786458 QAA786458 PQE786458 PGI786458 OWM786458 OMQ786458 OCU786458 NSY786458 NJC786458 MZG786458 MPK786458 MFO786458 LVS786458 LLW786458 LCA786458 KSE786458 KII786458 JYM786458 JOQ786458 JEU786458 IUY786458 ILC786458 IBG786458 HRK786458 HHO786458 GXS786458 GNW786458 GEA786458 FUE786458 FKI786458 FAM786458 EQQ786458 EGU786458 DWY786458 DNC786458 DDG786458 CTK786458 CJO786458 BZS786458 BPW786458 BGA786458 AWE786458 AMI786458 ACM786458 SQ786458 IU786458 WVG720922 WLK720922 WBO720922 VRS720922 VHW720922 UYA720922 UOE720922 UEI720922 TUM720922 TKQ720922 TAU720922 SQY720922 SHC720922 RXG720922 RNK720922 RDO720922 QTS720922 QJW720922 QAA720922 PQE720922 PGI720922 OWM720922 OMQ720922 OCU720922 NSY720922 NJC720922 MZG720922 MPK720922 MFO720922 LVS720922 LLW720922 LCA720922 KSE720922 KII720922 JYM720922 JOQ720922 JEU720922 IUY720922 ILC720922 IBG720922 HRK720922 HHO720922 GXS720922 GNW720922 GEA720922 FUE720922 FKI720922 FAM720922 EQQ720922 EGU720922 DWY720922 DNC720922 DDG720922 CTK720922 CJO720922 BZS720922 BPW720922 BGA720922 AWE720922 AMI720922 ACM720922 SQ720922 IU720922 WVG655386 WLK655386 WBO655386 VRS655386 VHW655386 UYA655386 UOE655386 UEI655386 TUM655386 TKQ655386 TAU655386 SQY655386 SHC655386 RXG655386 RNK655386 RDO655386 QTS655386 QJW655386 QAA655386 PQE655386 PGI655386 OWM655386 OMQ655386 OCU655386 NSY655386 NJC655386 MZG655386 MPK655386 MFO655386 LVS655386 LLW655386 LCA655386 KSE655386 KII655386 JYM655386 JOQ655386 JEU655386 IUY655386 ILC655386 IBG655386 HRK655386 HHO655386 GXS655386 GNW655386 GEA655386 FUE655386 FKI655386 FAM655386 EQQ655386 EGU655386 DWY655386 DNC655386 DDG655386 CTK655386 CJO655386 BZS655386 BPW655386 BGA655386 AWE655386 AMI655386 ACM655386 SQ655386 IU655386 WVG589850 WLK589850 WBO589850 VRS589850 VHW589850 UYA589850 UOE589850 UEI589850 TUM589850 TKQ589850 TAU589850 SQY589850 SHC589850 RXG589850 RNK589850 RDO589850 QTS589850 QJW589850 QAA589850 PQE589850 PGI589850 OWM589850 OMQ589850 OCU589850 NSY589850 NJC589850 MZG589850 MPK589850 MFO589850 LVS589850 LLW589850 LCA589850 KSE589850 KII589850 JYM589850 JOQ589850 JEU589850 IUY589850 ILC589850 IBG589850 HRK589850 HHO589850 GXS589850 GNW589850 GEA589850 FUE589850 FKI589850 FAM589850 EQQ589850 EGU589850 DWY589850 DNC589850 DDG589850 CTK589850 CJO589850 BZS589850 BPW589850 BGA589850 AWE589850 AMI589850 ACM589850 SQ589850 IU589850 WVG524314 WLK524314 WBO524314 VRS524314 VHW524314 UYA524314 UOE524314 UEI524314 TUM524314 TKQ524314 TAU524314 SQY524314 SHC524314 RXG524314 RNK524314 RDO524314 QTS524314 QJW524314 QAA524314 PQE524314 PGI524314 OWM524314 OMQ524314 OCU524314 NSY524314 NJC524314 MZG524314 MPK524314 MFO524314 LVS524314 LLW524314 LCA524314 KSE524314 KII524314 JYM524314 JOQ524314 JEU524314 IUY524314 ILC524314 IBG524314 HRK524314 HHO524314 GXS524314 GNW524314 GEA524314 FUE524314 FKI524314 FAM524314 EQQ524314 EGU524314 DWY524314 DNC524314 DDG524314 CTK524314 CJO524314 BZS524314 BPW524314 BGA524314 AWE524314 AMI524314 ACM524314 SQ524314 IU524314 WVG458778 WLK458778 WBO458778 VRS458778 VHW458778 UYA458778 UOE458778 UEI458778 TUM458778 TKQ458778 TAU458778 SQY458778 SHC458778 RXG458778 RNK458778 RDO458778 QTS458778 QJW458778 QAA458778 PQE458778 PGI458778 OWM458778 OMQ458778 OCU458778 NSY458778 NJC458778 MZG458778 MPK458778 MFO458778 LVS458778 LLW458778 LCA458778 KSE458778 KII458778 JYM458778 JOQ458778 JEU458778 IUY458778 ILC458778 IBG458778 HRK458778 HHO458778 GXS458778 GNW458778 GEA458778 FUE458778 FKI458778 FAM458778 EQQ458778 EGU458778 DWY458778 DNC458778 DDG458778 CTK458778 CJO458778 BZS458778 BPW458778 BGA458778 AWE458778 AMI458778 ACM458778 SQ458778 IU458778 WVG393242 WLK393242 WBO393242 VRS393242 VHW393242 UYA393242 UOE393242 UEI393242 TUM393242 TKQ393242 TAU393242 SQY393242 SHC393242 RXG393242 RNK393242 RDO393242 QTS393242 QJW393242 QAA393242 PQE393242 PGI393242 OWM393242 OMQ393242 OCU393242 NSY393242 NJC393242 MZG393242 MPK393242 MFO393242 LVS393242 LLW393242 LCA393242 KSE393242 KII393242 JYM393242 JOQ393242 JEU393242 IUY393242 ILC393242 IBG393242 HRK393242 HHO393242 GXS393242 GNW393242 GEA393242 FUE393242 FKI393242 FAM393242 EQQ393242 EGU393242 DWY393242 DNC393242 DDG393242 CTK393242 CJO393242 BZS393242 BPW393242 BGA393242 AWE393242 AMI393242 ACM393242 SQ393242 IU393242 WVG327706 WLK327706 WBO327706 VRS327706 VHW327706 UYA327706 UOE327706 UEI327706 TUM327706 TKQ327706 TAU327706 SQY327706 SHC327706 RXG327706 RNK327706 RDO327706 QTS327706 QJW327706 QAA327706 PQE327706 PGI327706 OWM327706 OMQ327706 OCU327706 NSY327706 NJC327706 MZG327706 MPK327706 MFO327706 LVS327706 LLW327706 LCA327706 KSE327706 KII327706 JYM327706 JOQ327706 JEU327706 IUY327706 ILC327706 IBG327706 HRK327706 HHO327706 GXS327706 GNW327706 GEA327706 FUE327706 FKI327706 FAM327706 EQQ327706 EGU327706 DWY327706 DNC327706 DDG327706 CTK327706 CJO327706 BZS327706 BPW327706 BGA327706 AWE327706 AMI327706 ACM327706 SQ327706 IU327706 WVG262170 WLK262170 WBO262170 VRS262170 VHW262170 UYA262170 UOE262170 UEI262170 TUM262170 TKQ262170 TAU262170 SQY262170 SHC262170 RXG262170 RNK262170 RDO262170 QTS262170 QJW262170 QAA262170 PQE262170 PGI262170 OWM262170 OMQ262170 OCU262170 NSY262170 NJC262170 MZG262170 MPK262170 MFO262170 LVS262170 LLW262170 LCA262170 KSE262170 KII262170 JYM262170 JOQ262170 JEU262170 IUY262170 ILC262170 IBG262170 HRK262170 HHO262170 GXS262170 GNW262170 GEA262170 FUE262170 FKI262170 FAM262170 EQQ262170 EGU262170 DWY262170 DNC262170 DDG262170 CTK262170 CJO262170 BZS262170 BPW262170 BGA262170 AWE262170 AMI262170 ACM262170 SQ262170 IU262170 WVG196634 WLK196634 WBO196634 VRS196634 VHW196634 UYA196634 UOE196634 UEI196634 TUM196634 TKQ196634 TAU196634 SQY196634 SHC196634 RXG196634 RNK196634 RDO196634 QTS196634 QJW196634 QAA196634 PQE196634 PGI196634 OWM196634 OMQ196634 OCU196634 NSY196634 NJC196634 MZG196634 MPK196634 MFO196634 LVS196634 LLW196634 LCA196634 KSE196634 KII196634 JYM196634 JOQ196634 JEU196634 IUY196634 ILC196634 IBG196634 HRK196634 HHO196634 GXS196634 GNW196634 GEA196634 FUE196634 FKI196634 FAM196634 EQQ196634 EGU196634 DWY196634 DNC196634 DDG196634 CTK196634 CJO196634 BZS196634 BPW196634 BGA196634 AWE196634 AMI196634 ACM196634 SQ196634 IU196634 WVG131098 WLK131098 WBO131098 VRS131098 VHW131098 UYA131098 UOE131098 UEI131098 TUM131098 TKQ131098 TAU131098 SQY131098 SHC131098 RXG131098 RNK131098 RDO131098 QTS131098 QJW131098 QAA131098 PQE131098 PGI131098 OWM131098 OMQ131098 OCU131098 NSY131098 NJC131098 MZG131098 MPK131098 MFO131098 LVS131098 LLW131098 LCA131098 KSE131098 KII131098 JYM131098 JOQ131098 JEU131098 IUY131098 ILC131098 IBG131098 HRK131098 HHO131098 GXS131098 GNW131098 GEA131098 FUE131098 FKI131098 FAM131098 EQQ131098 EGU131098 DWY131098 DNC131098 DDG131098 CTK131098 CJO131098 BZS131098 BPW131098 BGA131098 AWE131098 AMI131098 ACM131098 SQ131098 IU131098 WVG65562 WLK65562 WBO65562 VRS65562 VHW65562 UYA65562 UOE65562 UEI65562 TUM65562 TKQ65562 TAU65562 SQY65562 SHC65562 RXG65562 RNK65562 RDO65562 QTS65562 QJW65562 QAA65562 PQE65562 PGI65562 OWM65562 OMQ65562 OCU65562 NSY65562 NJC65562 MZG65562 MPK65562 MFO65562 LVS65562 LLW65562 LCA65562 KSE65562 KII65562 JYM65562 JOQ65562 JEU65562 IUY65562 ILC65562 IBG65562 HRK65562 HHO65562 GXS65562 GNW65562 GEA65562 FUE65562 FKI65562 FAM65562 EQQ65562 EGU65562 DWY65562 DNC65562 DDG65562 CTK65562 CJO65562 BZS65562 BPW65562 BGA65562 AWE65562 AMI65562 ACM65562 SQ65562 IU65562 IU24 SQ24 ACM24 AMI24 AWE24 BGA24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IW24:IY24 SS24:SU24 ACO24:ACQ24 AMK24:AMM24 AWG24:AWI24 BGC24:BGE24 BPY24:BQA24 BZU24:BZW24 CJQ24:CJS24 CTM24:CTO24 DDI24:DDK24 DNE24:DNG24 DXA24:DXC24 EGW24:EGY24 EQS24:EQU24 FAO24:FAQ24 FKK24:FKM24 FUG24:FUI24 GEC24:GEE24 GNY24:GOA24 GXU24:GXW24 HHQ24:HHS24 HRM24:HRO24 IBI24:IBK24 ILE24:ILG24 IVA24:IVC24 JEW24:JEY24 JOS24:JOU24 JYO24:JYQ24 KIK24:KIM24 KSG24:KSI24 LCC24:LCE24 LLY24:LMA24 LVU24:LVW24 MFQ24:MFS24 MPM24:MPO24 MZI24:MZK24 NJE24:NJG24 NTA24:NTC24 OCW24:OCY24 OMS24:OMU24 OWO24:OWQ24 PGK24:PGM24 PQG24:PQI24 QAC24:QAE24 QJY24:QKA24 QTU24:QTW24 RDQ24:RDS24 RNM24:RNO24 RXI24:RXK24 SHE24:SHG24 SRA24:SRC24 TAW24:TAY24 TKS24:TKU24 TUO24:TUQ24 UEK24:UEM24 UOG24:UOI24 UYC24:UYE24 VHY24:VIA24 VRU24:VRW24 WBQ24:WBS24 WLM24:WLO24 WVI24:WVK24 C24 E24:F24">
      <formula1>1</formula1>
      <formula2>5</formula2>
    </dataValidation>
    <dataValidation type="decimal" allowBlank="1" showInputMessage="1" showErrorMessage="1" promptTitle="Adc. Risco de Vida" prompt="Em caso de previsão em Convenção Coletiva, legal ou normativo, preencher com o valor do adicional de risco de vida." sqref="C983063:F983063 C917527:F917527 C851991:F851991 C786455:F786455 C720919:F720919 C655383:F655383 C589847:F589847 C524311:F524311 C458775:F458775 C393239:F393239 C327703:F327703 C262167:F262167 C196631:F196631 C131095:F131095 C65559:F65559 WVG983063:WVK983063 WLK983063:WLO983063 WBO983063:WBS983063 VRS983063:VRW983063 VHW983063:VIA983063 UYA983063:UYE983063 UOE983063:UOI983063 UEI983063:UEM983063 TUM983063:TUQ983063 TKQ983063:TKU983063 TAU983063:TAY983063 SQY983063:SRC983063 SHC983063:SHG983063 RXG983063:RXK983063 RNK983063:RNO983063 RDO983063:RDS983063 QTS983063:QTW983063 QJW983063:QKA983063 QAA983063:QAE983063 PQE983063:PQI983063 PGI983063:PGM983063 OWM983063:OWQ983063 OMQ983063:OMU983063 OCU983063:OCY983063 NSY983063:NTC983063 NJC983063:NJG983063 MZG983063:MZK983063 MPK983063:MPO983063 MFO983063:MFS983063 LVS983063:LVW983063 LLW983063:LMA983063 LCA983063:LCE983063 KSE983063:KSI983063 KII983063:KIM983063 JYM983063:JYQ983063 JOQ983063:JOU983063 JEU983063:JEY983063 IUY983063:IVC983063 ILC983063:ILG983063 IBG983063:IBK983063 HRK983063:HRO983063 HHO983063:HHS983063 GXS983063:GXW983063 GNW983063:GOA983063 GEA983063:GEE983063 FUE983063:FUI983063 FKI983063:FKM983063 FAM983063:FAQ983063 EQQ983063:EQU983063 EGU983063:EGY983063 DWY983063:DXC983063 DNC983063:DNG983063 DDG983063:DDK983063 CTK983063:CTO983063 CJO983063:CJS983063 BZS983063:BZW983063 BPW983063:BQA983063 BGA983063:BGE983063 AWE983063:AWI983063 AMI983063:AMM983063 ACM983063:ACQ983063 SQ983063:SU983063 IU983063:IY983063 WVG917527:WVK917527 WLK917527:WLO917527 WBO917527:WBS917527 VRS917527:VRW917527 VHW917527:VIA917527 UYA917527:UYE917527 UOE917527:UOI917527 UEI917527:UEM917527 TUM917527:TUQ917527 TKQ917527:TKU917527 TAU917527:TAY917527 SQY917527:SRC917527 SHC917527:SHG917527 RXG917527:RXK917527 RNK917527:RNO917527 RDO917527:RDS917527 QTS917527:QTW917527 QJW917527:QKA917527 QAA917527:QAE917527 PQE917527:PQI917527 PGI917527:PGM917527 OWM917527:OWQ917527 OMQ917527:OMU917527 OCU917527:OCY917527 NSY917527:NTC917527 NJC917527:NJG917527 MZG917527:MZK917527 MPK917527:MPO917527 MFO917527:MFS917527 LVS917527:LVW917527 LLW917527:LMA917527 LCA917527:LCE917527 KSE917527:KSI917527 KII917527:KIM917527 JYM917527:JYQ917527 JOQ917527:JOU917527 JEU917527:JEY917527 IUY917527:IVC917527 ILC917527:ILG917527 IBG917527:IBK917527 HRK917527:HRO917527 HHO917527:HHS917527 GXS917527:GXW917527 GNW917527:GOA917527 GEA917527:GEE917527 FUE917527:FUI917527 FKI917527:FKM917527 FAM917527:FAQ917527 EQQ917527:EQU917527 EGU917527:EGY917527 DWY917527:DXC917527 DNC917527:DNG917527 DDG917527:DDK917527 CTK917527:CTO917527 CJO917527:CJS917527 BZS917527:BZW917527 BPW917527:BQA917527 BGA917527:BGE917527 AWE917527:AWI917527 AMI917527:AMM917527 ACM917527:ACQ917527 SQ917527:SU917527 IU917527:IY917527 WVG851991:WVK851991 WLK851991:WLO851991 WBO851991:WBS851991 VRS851991:VRW851991 VHW851991:VIA851991 UYA851991:UYE851991 UOE851991:UOI851991 UEI851991:UEM851991 TUM851991:TUQ851991 TKQ851991:TKU851991 TAU851991:TAY851991 SQY851991:SRC851991 SHC851991:SHG851991 RXG851991:RXK851991 RNK851991:RNO851991 RDO851991:RDS851991 QTS851991:QTW851991 QJW851991:QKA851991 QAA851991:QAE851991 PQE851991:PQI851991 PGI851991:PGM851991 OWM851991:OWQ851991 OMQ851991:OMU851991 OCU851991:OCY851991 NSY851991:NTC851991 NJC851991:NJG851991 MZG851991:MZK851991 MPK851991:MPO851991 MFO851991:MFS851991 LVS851991:LVW851991 LLW851991:LMA851991 LCA851991:LCE851991 KSE851991:KSI851991 KII851991:KIM851991 JYM851991:JYQ851991 JOQ851991:JOU851991 JEU851991:JEY851991 IUY851991:IVC851991 ILC851991:ILG851991 IBG851991:IBK851991 HRK851991:HRO851991 HHO851991:HHS851991 GXS851991:GXW851991 GNW851991:GOA851991 GEA851991:GEE851991 FUE851991:FUI851991 FKI851991:FKM851991 FAM851991:FAQ851991 EQQ851991:EQU851991 EGU851991:EGY851991 DWY851991:DXC851991 DNC851991:DNG851991 DDG851991:DDK851991 CTK851991:CTO851991 CJO851991:CJS851991 BZS851991:BZW851991 BPW851991:BQA851991 BGA851991:BGE851991 AWE851991:AWI851991 AMI851991:AMM851991 ACM851991:ACQ851991 SQ851991:SU851991 IU851991:IY851991 WVG786455:WVK786455 WLK786455:WLO786455 WBO786455:WBS786455 VRS786455:VRW786455 VHW786455:VIA786455 UYA786455:UYE786455 UOE786455:UOI786455 UEI786455:UEM786455 TUM786455:TUQ786455 TKQ786455:TKU786455 TAU786455:TAY786455 SQY786455:SRC786455 SHC786455:SHG786455 RXG786455:RXK786455 RNK786455:RNO786455 RDO786455:RDS786455 QTS786455:QTW786455 QJW786455:QKA786455 QAA786455:QAE786455 PQE786455:PQI786455 PGI786455:PGM786455 OWM786455:OWQ786455 OMQ786455:OMU786455 OCU786455:OCY786455 NSY786455:NTC786455 NJC786455:NJG786455 MZG786455:MZK786455 MPK786455:MPO786455 MFO786455:MFS786455 LVS786455:LVW786455 LLW786455:LMA786455 LCA786455:LCE786455 KSE786455:KSI786455 KII786455:KIM786455 JYM786455:JYQ786455 JOQ786455:JOU786455 JEU786455:JEY786455 IUY786455:IVC786455 ILC786455:ILG786455 IBG786455:IBK786455 HRK786455:HRO786455 HHO786455:HHS786455 GXS786455:GXW786455 GNW786455:GOA786455 GEA786455:GEE786455 FUE786455:FUI786455 FKI786455:FKM786455 FAM786455:FAQ786455 EQQ786455:EQU786455 EGU786455:EGY786455 DWY786455:DXC786455 DNC786455:DNG786455 DDG786455:DDK786455 CTK786455:CTO786455 CJO786455:CJS786455 BZS786455:BZW786455 BPW786455:BQA786455 BGA786455:BGE786455 AWE786455:AWI786455 AMI786455:AMM786455 ACM786455:ACQ786455 SQ786455:SU786455 IU786455:IY786455 WVG720919:WVK720919 WLK720919:WLO720919 WBO720919:WBS720919 VRS720919:VRW720919 VHW720919:VIA720919 UYA720919:UYE720919 UOE720919:UOI720919 UEI720919:UEM720919 TUM720919:TUQ720919 TKQ720919:TKU720919 TAU720919:TAY720919 SQY720919:SRC720919 SHC720919:SHG720919 RXG720919:RXK720919 RNK720919:RNO720919 RDO720919:RDS720919 QTS720919:QTW720919 QJW720919:QKA720919 QAA720919:QAE720919 PQE720919:PQI720919 PGI720919:PGM720919 OWM720919:OWQ720919 OMQ720919:OMU720919 OCU720919:OCY720919 NSY720919:NTC720919 NJC720919:NJG720919 MZG720919:MZK720919 MPK720919:MPO720919 MFO720919:MFS720919 LVS720919:LVW720919 LLW720919:LMA720919 LCA720919:LCE720919 KSE720919:KSI720919 KII720919:KIM720919 JYM720919:JYQ720919 JOQ720919:JOU720919 JEU720919:JEY720919 IUY720919:IVC720919 ILC720919:ILG720919 IBG720919:IBK720919 HRK720919:HRO720919 HHO720919:HHS720919 GXS720919:GXW720919 GNW720919:GOA720919 GEA720919:GEE720919 FUE720919:FUI720919 FKI720919:FKM720919 FAM720919:FAQ720919 EQQ720919:EQU720919 EGU720919:EGY720919 DWY720919:DXC720919 DNC720919:DNG720919 DDG720919:DDK720919 CTK720919:CTO720919 CJO720919:CJS720919 BZS720919:BZW720919 BPW720919:BQA720919 BGA720919:BGE720919 AWE720919:AWI720919 AMI720919:AMM720919 ACM720919:ACQ720919 SQ720919:SU720919 IU720919:IY720919 WVG655383:WVK655383 WLK655383:WLO655383 WBO655383:WBS655383 VRS655383:VRW655383 VHW655383:VIA655383 UYA655383:UYE655383 UOE655383:UOI655383 UEI655383:UEM655383 TUM655383:TUQ655383 TKQ655383:TKU655383 TAU655383:TAY655383 SQY655383:SRC655383 SHC655383:SHG655383 RXG655383:RXK655383 RNK655383:RNO655383 RDO655383:RDS655383 QTS655383:QTW655383 QJW655383:QKA655383 QAA655383:QAE655383 PQE655383:PQI655383 PGI655383:PGM655383 OWM655383:OWQ655383 OMQ655383:OMU655383 OCU655383:OCY655383 NSY655383:NTC655383 NJC655383:NJG655383 MZG655383:MZK655383 MPK655383:MPO655383 MFO655383:MFS655383 LVS655383:LVW655383 LLW655383:LMA655383 LCA655383:LCE655383 KSE655383:KSI655383 KII655383:KIM655383 JYM655383:JYQ655383 JOQ655383:JOU655383 JEU655383:JEY655383 IUY655383:IVC655383 ILC655383:ILG655383 IBG655383:IBK655383 HRK655383:HRO655383 HHO655383:HHS655383 GXS655383:GXW655383 GNW655383:GOA655383 GEA655383:GEE655383 FUE655383:FUI655383 FKI655383:FKM655383 FAM655383:FAQ655383 EQQ655383:EQU655383 EGU655383:EGY655383 DWY655383:DXC655383 DNC655383:DNG655383 DDG655383:DDK655383 CTK655383:CTO655383 CJO655383:CJS655383 BZS655383:BZW655383 BPW655383:BQA655383 BGA655383:BGE655383 AWE655383:AWI655383 AMI655383:AMM655383 ACM655383:ACQ655383 SQ655383:SU655383 IU655383:IY655383 WVG589847:WVK589847 WLK589847:WLO589847 WBO589847:WBS589847 VRS589847:VRW589847 VHW589847:VIA589847 UYA589847:UYE589847 UOE589847:UOI589847 UEI589847:UEM589847 TUM589847:TUQ589847 TKQ589847:TKU589847 TAU589847:TAY589847 SQY589847:SRC589847 SHC589847:SHG589847 RXG589847:RXK589847 RNK589847:RNO589847 RDO589847:RDS589847 QTS589847:QTW589847 QJW589847:QKA589847 QAA589847:QAE589847 PQE589847:PQI589847 PGI589847:PGM589847 OWM589847:OWQ589847 OMQ589847:OMU589847 OCU589847:OCY589847 NSY589847:NTC589847 NJC589847:NJG589847 MZG589847:MZK589847 MPK589847:MPO589847 MFO589847:MFS589847 LVS589847:LVW589847 LLW589847:LMA589847 LCA589847:LCE589847 KSE589847:KSI589847 KII589847:KIM589847 JYM589847:JYQ589847 JOQ589847:JOU589847 JEU589847:JEY589847 IUY589847:IVC589847 ILC589847:ILG589847 IBG589847:IBK589847 HRK589847:HRO589847 HHO589847:HHS589847 GXS589847:GXW589847 GNW589847:GOA589847 GEA589847:GEE589847 FUE589847:FUI589847 FKI589847:FKM589847 FAM589847:FAQ589847 EQQ589847:EQU589847 EGU589847:EGY589847 DWY589847:DXC589847 DNC589847:DNG589847 DDG589847:DDK589847 CTK589847:CTO589847 CJO589847:CJS589847 BZS589847:BZW589847 BPW589847:BQA589847 BGA589847:BGE589847 AWE589847:AWI589847 AMI589847:AMM589847 ACM589847:ACQ589847 SQ589847:SU589847 IU589847:IY589847 WVG524311:WVK524311 WLK524311:WLO524311 WBO524311:WBS524311 VRS524311:VRW524311 VHW524311:VIA524311 UYA524311:UYE524311 UOE524311:UOI524311 UEI524311:UEM524311 TUM524311:TUQ524311 TKQ524311:TKU524311 TAU524311:TAY524311 SQY524311:SRC524311 SHC524311:SHG524311 RXG524311:RXK524311 RNK524311:RNO524311 RDO524311:RDS524311 QTS524311:QTW524311 QJW524311:QKA524311 QAA524311:QAE524311 PQE524311:PQI524311 PGI524311:PGM524311 OWM524311:OWQ524311 OMQ524311:OMU524311 OCU524311:OCY524311 NSY524311:NTC524311 NJC524311:NJG524311 MZG524311:MZK524311 MPK524311:MPO524311 MFO524311:MFS524311 LVS524311:LVW524311 LLW524311:LMA524311 LCA524311:LCE524311 KSE524311:KSI524311 KII524311:KIM524311 JYM524311:JYQ524311 JOQ524311:JOU524311 JEU524311:JEY524311 IUY524311:IVC524311 ILC524311:ILG524311 IBG524311:IBK524311 HRK524311:HRO524311 HHO524311:HHS524311 GXS524311:GXW524311 GNW524311:GOA524311 GEA524311:GEE524311 FUE524311:FUI524311 FKI524311:FKM524311 FAM524311:FAQ524311 EQQ524311:EQU524311 EGU524311:EGY524311 DWY524311:DXC524311 DNC524311:DNG524311 DDG524311:DDK524311 CTK524311:CTO524311 CJO524311:CJS524311 BZS524311:BZW524311 BPW524311:BQA524311 BGA524311:BGE524311 AWE524311:AWI524311 AMI524311:AMM524311 ACM524311:ACQ524311 SQ524311:SU524311 IU524311:IY524311 WVG458775:WVK458775 WLK458775:WLO458775 WBO458775:WBS458775 VRS458775:VRW458775 VHW458775:VIA458775 UYA458775:UYE458775 UOE458775:UOI458775 UEI458775:UEM458775 TUM458775:TUQ458775 TKQ458775:TKU458775 TAU458775:TAY458775 SQY458775:SRC458775 SHC458775:SHG458775 RXG458775:RXK458775 RNK458775:RNO458775 RDO458775:RDS458775 QTS458775:QTW458775 QJW458775:QKA458775 QAA458775:QAE458775 PQE458775:PQI458775 PGI458775:PGM458775 OWM458775:OWQ458775 OMQ458775:OMU458775 OCU458775:OCY458775 NSY458775:NTC458775 NJC458775:NJG458775 MZG458775:MZK458775 MPK458775:MPO458775 MFO458775:MFS458775 LVS458775:LVW458775 LLW458775:LMA458775 LCA458775:LCE458775 KSE458775:KSI458775 KII458775:KIM458775 JYM458775:JYQ458775 JOQ458775:JOU458775 JEU458775:JEY458775 IUY458775:IVC458775 ILC458775:ILG458775 IBG458775:IBK458775 HRK458775:HRO458775 HHO458775:HHS458775 GXS458775:GXW458775 GNW458775:GOA458775 GEA458775:GEE458775 FUE458775:FUI458775 FKI458775:FKM458775 FAM458775:FAQ458775 EQQ458775:EQU458775 EGU458775:EGY458775 DWY458775:DXC458775 DNC458775:DNG458775 DDG458775:DDK458775 CTK458775:CTO458775 CJO458775:CJS458775 BZS458775:BZW458775 BPW458775:BQA458775 BGA458775:BGE458775 AWE458775:AWI458775 AMI458775:AMM458775 ACM458775:ACQ458775 SQ458775:SU458775 IU458775:IY458775 WVG393239:WVK393239 WLK393239:WLO393239 WBO393239:WBS393239 VRS393239:VRW393239 VHW393239:VIA393239 UYA393239:UYE393239 UOE393239:UOI393239 UEI393239:UEM393239 TUM393239:TUQ393239 TKQ393239:TKU393239 TAU393239:TAY393239 SQY393239:SRC393239 SHC393239:SHG393239 RXG393239:RXK393239 RNK393239:RNO393239 RDO393239:RDS393239 QTS393239:QTW393239 QJW393239:QKA393239 QAA393239:QAE393239 PQE393239:PQI393239 PGI393239:PGM393239 OWM393239:OWQ393239 OMQ393239:OMU393239 OCU393239:OCY393239 NSY393239:NTC393239 NJC393239:NJG393239 MZG393239:MZK393239 MPK393239:MPO393239 MFO393239:MFS393239 LVS393239:LVW393239 LLW393239:LMA393239 LCA393239:LCE393239 KSE393239:KSI393239 KII393239:KIM393239 JYM393239:JYQ393239 JOQ393239:JOU393239 JEU393239:JEY393239 IUY393239:IVC393239 ILC393239:ILG393239 IBG393239:IBK393239 HRK393239:HRO393239 HHO393239:HHS393239 GXS393239:GXW393239 GNW393239:GOA393239 GEA393239:GEE393239 FUE393239:FUI393239 FKI393239:FKM393239 FAM393239:FAQ393239 EQQ393239:EQU393239 EGU393239:EGY393239 DWY393239:DXC393239 DNC393239:DNG393239 DDG393239:DDK393239 CTK393239:CTO393239 CJO393239:CJS393239 BZS393239:BZW393239 BPW393239:BQA393239 BGA393239:BGE393239 AWE393239:AWI393239 AMI393239:AMM393239 ACM393239:ACQ393239 SQ393239:SU393239 IU393239:IY393239 WVG327703:WVK327703 WLK327703:WLO327703 WBO327703:WBS327703 VRS327703:VRW327703 VHW327703:VIA327703 UYA327703:UYE327703 UOE327703:UOI327703 UEI327703:UEM327703 TUM327703:TUQ327703 TKQ327703:TKU327703 TAU327703:TAY327703 SQY327703:SRC327703 SHC327703:SHG327703 RXG327703:RXK327703 RNK327703:RNO327703 RDO327703:RDS327703 QTS327703:QTW327703 QJW327703:QKA327703 QAA327703:QAE327703 PQE327703:PQI327703 PGI327703:PGM327703 OWM327703:OWQ327703 OMQ327703:OMU327703 OCU327703:OCY327703 NSY327703:NTC327703 NJC327703:NJG327703 MZG327703:MZK327703 MPK327703:MPO327703 MFO327703:MFS327703 LVS327703:LVW327703 LLW327703:LMA327703 LCA327703:LCE327703 KSE327703:KSI327703 KII327703:KIM327703 JYM327703:JYQ327703 JOQ327703:JOU327703 JEU327703:JEY327703 IUY327703:IVC327703 ILC327703:ILG327703 IBG327703:IBK327703 HRK327703:HRO327703 HHO327703:HHS327703 GXS327703:GXW327703 GNW327703:GOA327703 GEA327703:GEE327703 FUE327703:FUI327703 FKI327703:FKM327703 FAM327703:FAQ327703 EQQ327703:EQU327703 EGU327703:EGY327703 DWY327703:DXC327703 DNC327703:DNG327703 DDG327703:DDK327703 CTK327703:CTO327703 CJO327703:CJS327703 BZS327703:BZW327703 BPW327703:BQA327703 BGA327703:BGE327703 AWE327703:AWI327703 AMI327703:AMM327703 ACM327703:ACQ327703 SQ327703:SU327703 IU327703:IY327703 WVG262167:WVK262167 WLK262167:WLO262167 WBO262167:WBS262167 VRS262167:VRW262167 VHW262167:VIA262167 UYA262167:UYE262167 UOE262167:UOI262167 UEI262167:UEM262167 TUM262167:TUQ262167 TKQ262167:TKU262167 TAU262167:TAY262167 SQY262167:SRC262167 SHC262167:SHG262167 RXG262167:RXK262167 RNK262167:RNO262167 RDO262167:RDS262167 QTS262167:QTW262167 QJW262167:QKA262167 QAA262167:QAE262167 PQE262167:PQI262167 PGI262167:PGM262167 OWM262167:OWQ262167 OMQ262167:OMU262167 OCU262167:OCY262167 NSY262167:NTC262167 NJC262167:NJG262167 MZG262167:MZK262167 MPK262167:MPO262167 MFO262167:MFS262167 LVS262167:LVW262167 LLW262167:LMA262167 LCA262167:LCE262167 KSE262167:KSI262167 KII262167:KIM262167 JYM262167:JYQ262167 JOQ262167:JOU262167 JEU262167:JEY262167 IUY262167:IVC262167 ILC262167:ILG262167 IBG262167:IBK262167 HRK262167:HRO262167 HHO262167:HHS262167 GXS262167:GXW262167 GNW262167:GOA262167 GEA262167:GEE262167 FUE262167:FUI262167 FKI262167:FKM262167 FAM262167:FAQ262167 EQQ262167:EQU262167 EGU262167:EGY262167 DWY262167:DXC262167 DNC262167:DNG262167 DDG262167:DDK262167 CTK262167:CTO262167 CJO262167:CJS262167 BZS262167:BZW262167 BPW262167:BQA262167 BGA262167:BGE262167 AWE262167:AWI262167 AMI262167:AMM262167 ACM262167:ACQ262167 SQ262167:SU262167 IU262167:IY262167 WVG196631:WVK196631 WLK196631:WLO196631 WBO196631:WBS196631 VRS196631:VRW196631 VHW196631:VIA196631 UYA196631:UYE196631 UOE196631:UOI196631 UEI196631:UEM196631 TUM196631:TUQ196631 TKQ196631:TKU196631 TAU196631:TAY196631 SQY196631:SRC196631 SHC196631:SHG196631 RXG196631:RXK196631 RNK196631:RNO196631 RDO196631:RDS196631 QTS196631:QTW196631 QJW196631:QKA196631 QAA196631:QAE196631 PQE196631:PQI196631 PGI196631:PGM196631 OWM196631:OWQ196631 OMQ196631:OMU196631 OCU196631:OCY196631 NSY196631:NTC196631 NJC196631:NJG196631 MZG196631:MZK196631 MPK196631:MPO196631 MFO196631:MFS196631 LVS196631:LVW196631 LLW196631:LMA196631 LCA196631:LCE196631 KSE196631:KSI196631 KII196631:KIM196631 JYM196631:JYQ196631 JOQ196631:JOU196631 JEU196631:JEY196631 IUY196631:IVC196631 ILC196631:ILG196631 IBG196631:IBK196631 HRK196631:HRO196631 HHO196631:HHS196631 GXS196631:GXW196631 GNW196631:GOA196631 GEA196631:GEE196631 FUE196631:FUI196631 FKI196631:FKM196631 FAM196631:FAQ196631 EQQ196631:EQU196631 EGU196631:EGY196631 DWY196631:DXC196631 DNC196631:DNG196631 DDG196631:DDK196631 CTK196631:CTO196631 CJO196631:CJS196631 BZS196631:BZW196631 BPW196631:BQA196631 BGA196631:BGE196631 AWE196631:AWI196631 AMI196631:AMM196631 ACM196631:ACQ196631 SQ196631:SU196631 IU196631:IY196631 WVG131095:WVK131095 WLK131095:WLO131095 WBO131095:WBS131095 VRS131095:VRW131095 VHW131095:VIA131095 UYA131095:UYE131095 UOE131095:UOI131095 UEI131095:UEM131095 TUM131095:TUQ131095 TKQ131095:TKU131095 TAU131095:TAY131095 SQY131095:SRC131095 SHC131095:SHG131095 RXG131095:RXK131095 RNK131095:RNO131095 RDO131095:RDS131095 QTS131095:QTW131095 QJW131095:QKA131095 QAA131095:QAE131095 PQE131095:PQI131095 PGI131095:PGM131095 OWM131095:OWQ131095 OMQ131095:OMU131095 OCU131095:OCY131095 NSY131095:NTC131095 NJC131095:NJG131095 MZG131095:MZK131095 MPK131095:MPO131095 MFO131095:MFS131095 LVS131095:LVW131095 LLW131095:LMA131095 LCA131095:LCE131095 KSE131095:KSI131095 KII131095:KIM131095 JYM131095:JYQ131095 JOQ131095:JOU131095 JEU131095:JEY131095 IUY131095:IVC131095 ILC131095:ILG131095 IBG131095:IBK131095 HRK131095:HRO131095 HHO131095:HHS131095 GXS131095:GXW131095 GNW131095:GOA131095 GEA131095:GEE131095 FUE131095:FUI131095 FKI131095:FKM131095 FAM131095:FAQ131095 EQQ131095:EQU131095 EGU131095:EGY131095 DWY131095:DXC131095 DNC131095:DNG131095 DDG131095:DDK131095 CTK131095:CTO131095 CJO131095:CJS131095 BZS131095:BZW131095 BPW131095:BQA131095 BGA131095:BGE131095 AWE131095:AWI131095 AMI131095:AMM131095 ACM131095:ACQ131095 SQ131095:SU131095 IU131095:IY131095 WVG65559:WVK65559 WLK65559:WLO65559 WBO65559:WBS65559 VRS65559:VRW65559 VHW65559:VIA65559 UYA65559:UYE65559 UOE65559:UOI65559 UEI65559:UEM65559 TUM65559:TUQ65559 TKQ65559:TKU65559 TAU65559:TAY65559 SQY65559:SRC65559 SHC65559:SHG65559 RXG65559:RXK65559 RNK65559:RNO65559 RDO65559:RDS65559 QTS65559:QTW65559 QJW65559:QKA65559 QAA65559:QAE65559 PQE65559:PQI65559 PGI65559:PGM65559 OWM65559:OWQ65559 OMQ65559:OMU65559 OCU65559:OCY65559 NSY65559:NTC65559 NJC65559:NJG65559 MZG65559:MZK65559 MPK65559:MPO65559 MFO65559:MFS65559 LVS65559:LVW65559 LLW65559:LMA65559 LCA65559:LCE65559 KSE65559:KSI65559 KII65559:KIM65559 JYM65559:JYQ65559 JOQ65559:JOU65559 JEU65559:JEY65559 IUY65559:IVC65559 ILC65559:ILG65559 IBG65559:IBK65559 HRK65559:HRO65559 HHO65559:HHS65559 GXS65559:GXW65559 GNW65559:GOA65559 GEA65559:GEE65559 FUE65559:FUI65559 FKI65559:FKM65559 FAM65559:FAQ65559 EQQ65559:EQU65559 EGU65559:EGY65559 DWY65559:DXC65559 DNC65559:DNG65559 DDG65559:DDK65559 CTK65559:CTO65559 CJO65559:CJS65559 BZS65559:BZW65559 BPW65559:BQA65559 BGA65559:BGE65559 AWE65559:AWI65559 AMI65559:AMM65559 ACM65559:ACQ65559 SQ65559:SU65559 IU65559:IY65559">
      <formula1>0</formula1>
      <formula2>50</formula2>
    </dataValidation>
    <dataValidation type="decimal" allowBlank="1" showInputMessage="1" showErrorMessage="1" promptTitle="Partic. do funcionário no ticket" prompt="Preencher com o valor da participação do funcionário no custeio do vale-alimentação." sqref="C983058:F983058 C917522:F917522 C851986:F851986 C786450:F786450 C720914:F720914 C655378:F655378 C589842:F589842 C524306:F524306 C458770:F458770 C393234:F393234 C327698:F327698 C262162:F262162 C196626:F196626 C131090:F131090 C65554:F65554 WVG983058:WVK983058 WLK983058:WLO983058 WBO983058:WBS983058 VRS983058:VRW983058 VHW983058:VIA983058 UYA983058:UYE983058 UOE983058:UOI983058 UEI983058:UEM983058 TUM983058:TUQ983058 TKQ983058:TKU983058 TAU983058:TAY983058 SQY983058:SRC983058 SHC983058:SHG983058 RXG983058:RXK983058 RNK983058:RNO983058 RDO983058:RDS983058 QTS983058:QTW983058 QJW983058:QKA983058 QAA983058:QAE983058 PQE983058:PQI983058 PGI983058:PGM983058 OWM983058:OWQ983058 OMQ983058:OMU983058 OCU983058:OCY983058 NSY983058:NTC983058 NJC983058:NJG983058 MZG983058:MZK983058 MPK983058:MPO983058 MFO983058:MFS983058 LVS983058:LVW983058 LLW983058:LMA983058 LCA983058:LCE983058 KSE983058:KSI983058 KII983058:KIM983058 JYM983058:JYQ983058 JOQ983058:JOU983058 JEU983058:JEY983058 IUY983058:IVC983058 ILC983058:ILG983058 IBG983058:IBK983058 HRK983058:HRO983058 HHO983058:HHS983058 GXS983058:GXW983058 GNW983058:GOA983058 GEA983058:GEE983058 FUE983058:FUI983058 FKI983058:FKM983058 FAM983058:FAQ983058 EQQ983058:EQU983058 EGU983058:EGY983058 DWY983058:DXC983058 DNC983058:DNG983058 DDG983058:DDK983058 CTK983058:CTO983058 CJO983058:CJS983058 BZS983058:BZW983058 BPW983058:BQA983058 BGA983058:BGE983058 AWE983058:AWI983058 AMI983058:AMM983058 ACM983058:ACQ983058 SQ983058:SU983058 IU983058:IY983058 WVG917522:WVK917522 WLK917522:WLO917522 WBO917522:WBS917522 VRS917522:VRW917522 VHW917522:VIA917522 UYA917522:UYE917522 UOE917522:UOI917522 UEI917522:UEM917522 TUM917522:TUQ917522 TKQ917522:TKU917522 TAU917522:TAY917522 SQY917522:SRC917522 SHC917522:SHG917522 RXG917522:RXK917522 RNK917522:RNO917522 RDO917522:RDS917522 QTS917522:QTW917522 QJW917522:QKA917522 QAA917522:QAE917522 PQE917522:PQI917522 PGI917522:PGM917522 OWM917522:OWQ917522 OMQ917522:OMU917522 OCU917522:OCY917522 NSY917522:NTC917522 NJC917522:NJG917522 MZG917522:MZK917522 MPK917522:MPO917522 MFO917522:MFS917522 LVS917522:LVW917522 LLW917522:LMA917522 LCA917522:LCE917522 KSE917522:KSI917522 KII917522:KIM917522 JYM917522:JYQ917522 JOQ917522:JOU917522 JEU917522:JEY917522 IUY917522:IVC917522 ILC917522:ILG917522 IBG917522:IBK917522 HRK917522:HRO917522 HHO917522:HHS917522 GXS917522:GXW917522 GNW917522:GOA917522 GEA917522:GEE917522 FUE917522:FUI917522 FKI917522:FKM917522 FAM917522:FAQ917522 EQQ917522:EQU917522 EGU917522:EGY917522 DWY917522:DXC917522 DNC917522:DNG917522 DDG917522:DDK917522 CTK917522:CTO917522 CJO917522:CJS917522 BZS917522:BZW917522 BPW917522:BQA917522 BGA917522:BGE917522 AWE917522:AWI917522 AMI917522:AMM917522 ACM917522:ACQ917522 SQ917522:SU917522 IU917522:IY917522 WVG851986:WVK851986 WLK851986:WLO851986 WBO851986:WBS851986 VRS851986:VRW851986 VHW851986:VIA851986 UYA851986:UYE851986 UOE851986:UOI851986 UEI851986:UEM851986 TUM851986:TUQ851986 TKQ851986:TKU851986 TAU851986:TAY851986 SQY851986:SRC851986 SHC851986:SHG851986 RXG851986:RXK851986 RNK851986:RNO851986 RDO851986:RDS851986 QTS851986:QTW851986 QJW851986:QKA851986 QAA851986:QAE851986 PQE851986:PQI851986 PGI851986:PGM851986 OWM851986:OWQ851986 OMQ851986:OMU851986 OCU851986:OCY851986 NSY851986:NTC851986 NJC851986:NJG851986 MZG851986:MZK851986 MPK851986:MPO851986 MFO851986:MFS851986 LVS851986:LVW851986 LLW851986:LMA851986 LCA851986:LCE851986 KSE851986:KSI851986 KII851986:KIM851986 JYM851986:JYQ851986 JOQ851986:JOU851986 JEU851986:JEY851986 IUY851986:IVC851986 ILC851986:ILG851986 IBG851986:IBK851986 HRK851986:HRO851986 HHO851986:HHS851986 GXS851986:GXW851986 GNW851986:GOA851986 GEA851986:GEE851986 FUE851986:FUI851986 FKI851986:FKM851986 FAM851986:FAQ851986 EQQ851986:EQU851986 EGU851986:EGY851986 DWY851986:DXC851986 DNC851986:DNG851986 DDG851986:DDK851986 CTK851986:CTO851986 CJO851986:CJS851986 BZS851986:BZW851986 BPW851986:BQA851986 BGA851986:BGE851986 AWE851986:AWI851986 AMI851986:AMM851986 ACM851986:ACQ851986 SQ851986:SU851986 IU851986:IY851986 WVG786450:WVK786450 WLK786450:WLO786450 WBO786450:WBS786450 VRS786450:VRW786450 VHW786450:VIA786450 UYA786450:UYE786450 UOE786450:UOI786450 UEI786450:UEM786450 TUM786450:TUQ786450 TKQ786450:TKU786450 TAU786450:TAY786450 SQY786450:SRC786450 SHC786450:SHG786450 RXG786450:RXK786450 RNK786450:RNO786450 RDO786450:RDS786450 QTS786450:QTW786450 QJW786450:QKA786450 QAA786450:QAE786450 PQE786450:PQI786450 PGI786450:PGM786450 OWM786450:OWQ786450 OMQ786450:OMU786450 OCU786450:OCY786450 NSY786450:NTC786450 NJC786450:NJG786450 MZG786450:MZK786450 MPK786450:MPO786450 MFO786450:MFS786450 LVS786450:LVW786450 LLW786450:LMA786450 LCA786450:LCE786450 KSE786450:KSI786450 KII786450:KIM786450 JYM786450:JYQ786450 JOQ786450:JOU786450 JEU786450:JEY786450 IUY786450:IVC786450 ILC786450:ILG786450 IBG786450:IBK786450 HRK786450:HRO786450 HHO786450:HHS786450 GXS786450:GXW786450 GNW786450:GOA786450 GEA786450:GEE786450 FUE786450:FUI786450 FKI786450:FKM786450 FAM786450:FAQ786450 EQQ786450:EQU786450 EGU786450:EGY786450 DWY786450:DXC786450 DNC786450:DNG786450 DDG786450:DDK786450 CTK786450:CTO786450 CJO786450:CJS786450 BZS786450:BZW786450 BPW786450:BQA786450 BGA786450:BGE786450 AWE786450:AWI786450 AMI786450:AMM786450 ACM786450:ACQ786450 SQ786450:SU786450 IU786450:IY786450 WVG720914:WVK720914 WLK720914:WLO720914 WBO720914:WBS720914 VRS720914:VRW720914 VHW720914:VIA720914 UYA720914:UYE720914 UOE720914:UOI720914 UEI720914:UEM720914 TUM720914:TUQ720914 TKQ720914:TKU720914 TAU720914:TAY720914 SQY720914:SRC720914 SHC720914:SHG720914 RXG720914:RXK720914 RNK720914:RNO720914 RDO720914:RDS720914 QTS720914:QTW720914 QJW720914:QKA720914 QAA720914:QAE720914 PQE720914:PQI720914 PGI720914:PGM720914 OWM720914:OWQ720914 OMQ720914:OMU720914 OCU720914:OCY720914 NSY720914:NTC720914 NJC720914:NJG720914 MZG720914:MZK720914 MPK720914:MPO720914 MFO720914:MFS720914 LVS720914:LVW720914 LLW720914:LMA720914 LCA720914:LCE720914 KSE720914:KSI720914 KII720914:KIM720914 JYM720914:JYQ720914 JOQ720914:JOU720914 JEU720914:JEY720914 IUY720914:IVC720914 ILC720914:ILG720914 IBG720914:IBK720914 HRK720914:HRO720914 HHO720914:HHS720914 GXS720914:GXW720914 GNW720914:GOA720914 GEA720914:GEE720914 FUE720914:FUI720914 FKI720914:FKM720914 FAM720914:FAQ720914 EQQ720914:EQU720914 EGU720914:EGY720914 DWY720914:DXC720914 DNC720914:DNG720914 DDG720914:DDK720914 CTK720914:CTO720914 CJO720914:CJS720914 BZS720914:BZW720914 BPW720914:BQA720914 BGA720914:BGE720914 AWE720914:AWI720914 AMI720914:AMM720914 ACM720914:ACQ720914 SQ720914:SU720914 IU720914:IY720914 WVG655378:WVK655378 WLK655378:WLO655378 WBO655378:WBS655378 VRS655378:VRW655378 VHW655378:VIA655378 UYA655378:UYE655378 UOE655378:UOI655378 UEI655378:UEM655378 TUM655378:TUQ655378 TKQ655378:TKU655378 TAU655378:TAY655378 SQY655378:SRC655378 SHC655378:SHG655378 RXG655378:RXK655378 RNK655378:RNO655378 RDO655378:RDS655378 QTS655378:QTW655378 QJW655378:QKA655378 QAA655378:QAE655378 PQE655378:PQI655378 PGI655378:PGM655378 OWM655378:OWQ655378 OMQ655378:OMU655378 OCU655378:OCY655378 NSY655378:NTC655378 NJC655378:NJG655378 MZG655378:MZK655378 MPK655378:MPO655378 MFO655378:MFS655378 LVS655378:LVW655378 LLW655378:LMA655378 LCA655378:LCE655378 KSE655378:KSI655378 KII655378:KIM655378 JYM655378:JYQ655378 JOQ655378:JOU655378 JEU655378:JEY655378 IUY655378:IVC655378 ILC655378:ILG655378 IBG655378:IBK655378 HRK655378:HRO655378 HHO655378:HHS655378 GXS655378:GXW655378 GNW655378:GOA655378 GEA655378:GEE655378 FUE655378:FUI655378 FKI655378:FKM655378 FAM655378:FAQ655378 EQQ655378:EQU655378 EGU655378:EGY655378 DWY655378:DXC655378 DNC655378:DNG655378 DDG655378:DDK655378 CTK655378:CTO655378 CJO655378:CJS655378 BZS655378:BZW655378 BPW655378:BQA655378 BGA655378:BGE655378 AWE655378:AWI655378 AMI655378:AMM655378 ACM655378:ACQ655378 SQ655378:SU655378 IU655378:IY655378 WVG589842:WVK589842 WLK589842:WLO589842 WBO589842:WBS589842 VRS589842:VRW589842 VHW589842:VIA589842 UYA589842:UYE589842 UOE589842:UOI589842 UEI589842:UEM589842 TUM589842:TUQ589842 TKQ589842:TKU589842 TAU589842:TAY589842 SQY589842:SRC589842 SHC589842:SHG589842 RXG589842:RXK589842 RNK589842:RNO589842 RDO589842:RDS589842 QTS589842:QTW589842 QJW589842:QKA589842 QAA589842:QAE589842 PQE589842:PQI589842 PGI589842:PGM589842 OWM589842:OWQ589842 OMQ589842:OMU589842 OCU589842:OCY589842 NSY589842:NTC589842 NJC589842:NJG589842 MZG589842:MZK589842 MPK589842:MPO589842 MFO589842:MFS589842 LVS589842:LVW589842 LLW589842:LMA589842 LCA589842:LCE589842 KSE589842:KSI589842 KII589842:KIM589842 JYM589842:JYQ589842 JOQ589842:JOU589842 JEU589842:JEY589842 IUY589842:IVC589842 ILC589842:ILG589842 IBG589842:IBK589842 HRK589842:HRO589842 HHO589842:HHS589842 GXS589842:GXW589842 GNW589842:GOA589842 GEA589842:GEE589842 FUE589842:FUI589842 FKI589842:FKM589842 FAM589842:FAQ589842 EQQ589842:EQU589842 EGU589842:EGY589842 DWY589842:DXC589842 DNC589842:DNG589842 DDG589842:DDK589842 CTK589842:CTO589842 CJO589842:CJS589842 BZS589842:BZW589842 BPW589842:BQA589842 BGA589842:BGE589842 AWE589842:AWI589842 AMI589842:AMM589842 ACM589842:ACQ589842 SQ589842:SU589842 IU589842:IY589842 WVG524306:WVK524306 WLK524306:WLO524306 WBO524306:WBS524306 VRS524306:VRW524306 VHW524306:VIA524306 UYA524306:UYE524306 UOE524306:UOI524306 UEI524306:UEM524306 TUM524306:TUQ524306 TKQ524306:TKU524306 TAU524306:TAY524306 SQY524306:SRC524306 SHC524306:SHG524306 RXG524306:RXK524306 RNK524306:RNO524306 RDO524306:RDS524306 QTS524306:QTW524306 QJW524306:QKA524306 QAA524306:QAE524306 PQE524306:PQI524306 PGI524306:PGM524306 OWM524306:OWQ524306 OMQ524306:OMU524306 OCU524306:OCY524306 NSY524306:NTC524306 NJC524306:NJG524306 MZG524306:MZK524306 MPK524306:MPO524306 MFO524306:MFS524306 LVS524306:LVW524306 LLW524306:LMA524306 LCA524306:LCE524306 KSE524306:KSI524306 KII524306:KIM524306 JYM524306:JYQ524306 JOQ524306:JOU524306 JEU524306:JEY524306 IUY524306:IVC524306 ILC524306:ILG524306 IBG524306:IBK524306 HRK524306:HRO524306 HHO524306:HHS524306 GXS524306:GXW524306 GNW524306:GOA524306 GEA524306:GEE524306 FUE524306:FUI524306 FKI524306:FKM524306 FAM524306:FAQ524306 EQQ524306:EQU524306 EGU524306:EGY524306 DWY524306:DXC524306 DNC524306:DNG524306 DDG524306:DDK524306 CTK524306:CTO524306 CJO524306:CJS524306 BZS524306:BZW524306 BPW524306:BQA524306 BGA524306:BGE524306 AWE524306:AWI524306 AMI524306:AMM524306 ACM524306:ACQ524306 SQ524306:SU524306 IU524306:IY524306 WVG458770:WVK458770 WLK458770:WLO458770 WBO458770:WBS458770 VRS458770:VRW458770 VHW458770:VIA458770 UYA458770:UYE458770 UOE458770:UOI458770 UEI458770:UEM458770 TUM458770:TUQ458770 TKQ458770:TKU458770 TAU458770:TAY458770 SQY458770:SRC458770 SHC458770:SHG458770 RXG458770:RXK458770 RNK458770:RNO458770 RDO458770:RDS458770 QTS458770:QTW458770 QJW458770:QKA458770 QAA458770:QAE458770 PQE458770:PQI458770 PGI458770:PGM458770 OWM458770:OWQ458770 OMQ458770:OMU458770 OCU458770:OCY458770 NSY458770:NTC458770 NJC458770:NJG458770 MZG458770:MZK458770 MPK458770:MPO458770 MFO458770:MFS458770 LVS458770:LVW458770 LLW458770:LMA458770 LCA458770:LCE458770 KSE458770:KSI458770 KII458770:KIM458770 JYM458770:JYQ458770 JOQ458770:JOU458770 JEU458770:JEY458770 IUY458770:IVC458770 ILC458770:ILG458770 IBG458770:IBK458770 HRK458770:HRO458770 HHO458770:HHS458770 GXS458770:GXW458770 GNW458770:GOA458770 GEA458770:GEE458770 FUE458770:FUI458770 FKI458770:FKM458770 FAM458770:FAQ458770 EQQ458770:EQU458770 EGU458770:EGY458770 DWY458770:DXC458770 DNC458770:DNG458770 DDG458770:DDK458770 CTK458770:CTO458770 CJO458770:CJS458770 BZS458770:BZW458770 BPW458770:BQA458770 BGA458770:BGE458770 AWE458770:AWI458770 AMI458770:AMM458770 ACM458770:ACQ458770 SQ458770:SU458770 IU458770:IY458770 WVG393234:WVK393234 WLK393234:WLO393234 WBO393234:WBS393234 VRS393234:VRW393234 VHW393234:VIA393234 UYA393234:UYE393234 UOE393234:UOI393234 UEI393234:UEM393234 TUM393234:TUQ393234 TKQ393234:TKU393234 TAU393234:TAY393234 SQY393234:SRC393234 SHC393234:SHG393234 RXG393234:RXK393234 RNK393234:RNO393234 RDO393234:RDS393234 QTS393234:QTW393234 QJW393234:QKA393234 QAA393234:QAE393234 PQE393234:PQI393234 PGI393234:PGM393234 OWM393234:OWQ393234 OMQ393234:OMU393234 OCU393234:OCY393234 NSY393234:NTC393234 NJC393234:NJG393234 MZG393234:MZK393234 MPK393234:MPO393234 MFO393234:MFS393234 LVS393234:LVW393234 LLW393234:LMA393234 LCA393234:LCE393234 KSE393234:KSI393234 KII393234:KIM393234 JYM393234:JYQ393234 JOQ393234:JOU393234 JEU393234:JEY393234 IUY393234:IVC393234 ILC393234:ILG393234 IBG393234:IBK393234 HRK393234:HRO393234 HHO393234:HHS393234 GXS393234:GXW393234 GNW393234:GOA393234 GEA393234:GEE393234 FUE393234:FUI393234 FKI393234:FKM393234 FAM393234:FAQ393234 EQQ393234:EQU393234 EGU393234:EGY393234 DWY393234:DXC393234 DNC393234:DNG393234 DDG393234:DDK393234 CTK393234:CTO393234 CJO393234:CJS393234 BZS393234:BZW393234 BPW393234:BQA393234 BGA393234:BGE393234 AWE393234:AWI393234 AMI393234:AMM393234 ACM393234:ACQ393234 SQ393234:SU393234 IU393234:IY393234 WVG327698:WVK327698 WLK327698:WLO327698 WBO327698:WBS327698 VRS327698:VRW327698 VHW327698:VIA327698 UYA327698:UYE327698 UOE327698:UOI327698 UEI327698:UEM327698 TUM327698:TUQ327698 TKQ327698:TKU327698 TAU327698:TAY327698 SQY327698:SRC327698 SHC327698:SHG327698 RXG327698:RXK327698 RNK327698:RNO327698 RDO327698:RDS327698 QTS327698:QTW327698 QJW327698:QKA327698 QAA327698:QAE327698 PQE327698:PQI327698 PGI327698:PGM327698 OWM327698:OWQ327698 OMQ327698:OMU327698 OCU327698:OCY327698 NSY327698:NTC327698 NJC327698:NJG327698 MZG327698:MZK327698 MPK327698:MPO327698 MFO327698:MFS327698 LVS327698:LVW327698 LLW327698:LMA327698 LCA327698:LCE327698 KSE327698:KSI327698 KII327698:KIM327698 JYM327698:JYQ327698 JOQ327698:JOU327698 JEU327698:JEY327698 IUY327698:IVC327698 ILC327698:ILG327698 IBG327698:IBK327698 HRK327698:HRO327698 HHO327698:HHS327698 GXS327698:GXW327698 GNW327698:GOA327698 GEA327698:GEE327698 FUE327698:FUI327698 FKI327698:FKM327698 FAM327698:FAQ327698 EQQ327698:EQU327698 EGU327698:EGY327698 DWY327698:DXC327698 DNC327698:DNG327698 DDG327698:DDK327698 CTK327698:CTO327698 CJO327698:CJS327698 BZS327698:BZW327698 BPW327698:BQA327698 BGA327698:BGE327698 AWE327698:AWI327698 AMI327698:AMM327698 ACM327698:ACQ327698 SQ327698:SU327698 IU327698:IY327698 WVG262162:WVK262162 WLK262162:WLO262162 WBO262162:WBS262162 VRS262162:VRW262162 VHW262162:VIA262162 UYA262162:UYE262162 UOE262162:UOI262162 UEI262162:UEM262162 TUM262162:TUQ262162 TKQ262162:TKU262162 TAU262162:TAY262162 SQY262162:SRC262162 SHC262162:SHG262162 RXG262162:RXK262162 RNK262162:RNO262162 RDO262162:RDS262162 QTS262162:QTW262162 QJW262162:QKA262162 QAA262162:QAE262162 PQE262162:PQI262162 PGI262162:PGM262162 OWM262162:OWQ262162 OMQ262162:OMU262162 OCU262162:OCY262162 NSY262162:NTC262162 NJC262162:NJG262162 MZG262162:MZK262162 MPK262162:MPO262162 MFO262162:MFS262162 LVS262162:LVW262162 LLW262162:LMA262162 LCA262162:LCE262162 KSE262162:KSI262162 KII262162:KIM262162 JYM262162:JYQ262162 JOQ262162:JOU262162 JEU262162:JEY262162 IUY262162:IVC262162 ILC262162:ILG262162 IBG262162:IBK262162 HRK262162:HRO262162 HHO262162:HHS262162 GXS262162:GXW262162 GNW262162:GOA262162 GEA262162:GEE262162 FUE262162:FUI262162 FKI262162:FKM262162 FAM262162:FAQ262162 EQQ262162:EQU262162 EGU262162:EGY262162 DWY262162:DXC262162 DNC262162:DNG262162 DDG262162:DDK262162 CTK262162:CTO262162 CJO262162:CJS262162 BZS262162:BZW262162 BPW262162:BQA262162 BGA262162:BGE262162 AWE262162:AWI262162 AMI262162:AMM262162 ACM262162:ACQ262162 SQ262162:SU262162 IU262162:IY262162 WVG196626:WVK196626 WLK196626:WLO196626 WBO196626:WBS196626 VRS196626:VRW196626 VHW196626:VIA196626 UYA196626:UYE196626 UOE196626:UOI196626 UEI196626:UEM196626 TUM196626:TUQ196626 TKQ196626:TKU196626 TAU196626:TAY196626 SQY196626:SRC196626 SHC196626:SHG196626 RXG196626:RXK196626 RNK196626:RNO196626 RDO196626:RDS196626 QTS196626:QTW196626 QJW196626:QKA196626 QAA196626:QAE196626 PQE196626:PQI196626 PGI196626:PGM196626 OWM196626:OWQ196626 OMQ196626:OMU196626 OCU196626:OCY196626 NSY196626:NTC196626 NJC196626:NJG196626 MZG196626:MZK196626 MPK196626:MPO196626 MFO196626:MFS196626 LVS196626:LVW196626 LLW196626:LMA196626 LCA196626:LCE196626 KSE196626:KSI196626 KII196626:KIM196626 JYM196626:JYQ196626 JOQ196626:JOU196626 JEU196626:JEY196626 IUY196626:IVC196626 ILC196626:ILG196626 IBG196626:IBK196626 HRK196626:HRO196626 HHO196626:HHS196626 GXS196626:GXW196626 GNW196626:GOA196626 GEA196626:GEE196626 FUE196626:FUI196626 FKI196626:FKM196626 FAM196626:FAQ196626 EQQ196626:EQU196626 EGU196626:EGY196626 DWY196626:DXC196626 DNC196626:DNG196626 DDG196626:DDK196626 CTK196626:CTO196626 CJO196626:CJS196626 BZS196626:BZW196626 BPW196626:BQA196626 BGA196626:BGE196626 AWE196626:AWI196626 AMI196626:AMM196626 ACM196626:ACQ196626 SQ196626:SU196626 IU196626:IY196626 WVG131090:WVK131090 WLK131090:WLO131090 WBO131090:WBS131090 VRS131090:VRW131090 VHW131090:VIA131090 UYA131090:UYE131090 UOE131090:UOI131090 UEI131090:UEM131090 TUM131090:TUQ131090 TKQ131090:TKU131090 TAU131090:TAY131090 SQY131090:SRC131090 SHC131090:SHG131090 RXG131090:RXK131090 RNK131090:RNO131090 RDO131090:RDS131090 QTS131090:QTW131090 QJW131090:QKA131090 QAA131090:QAE131090 PQE131090:PQI131090 PGI131090:PGM131090 OWM131090:OWQ131090 OMQ131090:OMU131090 OCU131090:OCY131090 NSY131090:NTC131090 NJC131090:NJG131090 MZG131090:MZK131090 MPK131090:MPO131090 MFO131090:MFS131090 LVS131090:LVW131090 LLW131090:LMA131090 LCA131090:LCE131090 KSE131090:KSI131090 KII131090:KIM131090 JYM131090:JYQ131090 JOQ131090:JOU131090 JEU131090:JEY131090 IUY131090:IVC131090 ILC131090:ILG131090 IBG131090:IBK131090 HRK131090:HRO131090 HHO131090:HHS131090 GXS131090:GXW131090 GNW131090:GOA131090 GEA131090:GEE131090 FUE131090:FUI131090 FKI131090:FKM131090 FAM131090:FAQ131090 EQQ131090:EQU131090 EGU131090:EGY131090 DWY131090:DXC131090 DNC131090:DNG131090 DDG131090:DDK131090 CTK131090:CTO131090 CJO131090:CJS131090 BZS131090:BZW131090 BPW131090:BQA131090 BGA131090:BGE131090 AWE131090:AWI131090 AMI131090:AMM131090 ACM131090:ACQ131090 SQ131090:SU131090 IU131090:IY131090 WVG65554:WVK65554 WLK65554:WLO65554 WBO65554:WBS65554 VRS65554:VRW65554 VHW65554:VIA65554 UYA65554:UYE65554 UOE65554:UOI65554 UEI65554:UEM65554 TUM65554:TUQ65554 TKQ65554:TKU65554 TAU65554:TAY65554 SQY65554:SRC65554 SHC65554:SHG65554 RXG65554:RXK65554 RNK65554:RNO65554 RDO65554:RDS65554 QTS65554:QTW65554 QJW65554:QKA65554 QAA65554:QAE65554 PQE65554:PQI65554 PGI65554:PGM65554 OWM65554:OWQ65554 OMQ65554:OMU65554 OCU65554:OCY65554 NSY65554:NTC65554 NJC65554:NJG65554 MZG65554:MZK65554 MPK65554:MPO65554 MFO65554:MFS65554 LVS65554:LVW65554 LLW65554:LMA65554 LCA65554:LCE65554 KSE65554:KSI65554 KII65554:KIM65554 JYM65554:JYQ65554 JOQ65554:JOU65554 JEU65554:JEY65554 IUY65554:IVC65554 ILC65554:ILG65554 IBG65554:IBK65554 HRK65554:HRO65554 HHO65554:HHS65554 GXS65554:GXW65554 GNW65554:GOA65554 GEA65554:GEE65554 FUE65554:FUI65554 FKI65554:FKM65554 FAM65554:FAQ65554 EQQ65554:EQU65554 EGU65554:EGY65554 DWY65554:DXC65554 DNC65554:DNG65554 DDG65554:DDK65554 CTK65554:CTO65554 CJO65554:CJS65554 BZS65554:BZW65554 BPW65554:BQA65554 BGA65554:BGE65554 AWE65554:AWI65554 AMI65554:AMM65554 ACM65554:ACQ65554 SQ65554:SU65554 IU65554:IY65554">
      <formula1>0</formula1>
      <formula2>50</formula2>
    </dataValidation>
    <dataValidation type="decimal" allowBlank="1" showInputMessage="1" showErrorMessage="1" promptTitle="Auxílio Alimentação" prompt="Preencher com o valor do auxílio alimentação previsto em Convenção Coletiva de Trabalho." sqref="C983056:F983056 C917520:F917520 C851984:F851984 C786448:F786448 C720912:F720912 C655376:F655376 C589840:F589840 C524304:F524304 C458768:F458768 C393232:F393232 C327696:F327696 C262160:F262160 C196624:F196624 C131088:F131088 C65552:F65552 WVG983056:WVK983056 WLK983056:WLO983056 WBO983056:WBS983056 VRS983056:VRW983056 VHW983056:VIA983056 UYA983056:UYE983056 UOE983056:UOI983056 UEI983056:UEM983056 TUM983056:TUQ983056 TKQ983056:TKU983056 TAU983056:TAY983056 SQY983056:SRC983056 SHC983056:SHG983056 RXG983056:RXK983056 RNK983056:RNO983056 RDO983056:RDS983056 QTS983056:QTW983056 QJW983056:QKA983056 QAA983056:QAE983056 PQE983056:PQI983056 PGI983056:PGM983056 OWM983056:OWQ983056 OMQ983056:OMU983056 OCU983056:OCY983056 NSY983056:NTC983056 NJC983056:NJG983056 MZG983056:MZK983056 MPK983056:MPO983056 MFO983056:MFS983056 LVS983056:LVW983056 LLW983056:LMA983056 LCA983056:LCE983056 KSE983056:KSI983056 KII983056:KIM983056 JYM983056:JYQ983056 JOQ983056:JOU983056 JEU983056:JEY983056 IUY983056:IVC983056 ILC983056:ILG983056 IBG983056:IBK983056 HRK983056:HRO983056 HHO983056:HHS983056 GXS983056:GXW983056 GNW983056:GOA983056 GEA983056:GEE983056 FUE983056:FUI983056 FKI983056:FKM983056 FAM983056:FAQ983056 EQQ983056:EQU983056 EGU983056:EGY983056 DWY983056:DXC983056 DNC983056:DNG983056 DDG983056:DDK983056 CTK983056:CTO983056 CJO983056:CJS983056 BZS983056:BZW983056 BPW983056:BQA983056 BGA983056:BGE983056 AWE983056:AWI983056 AMI983056:AMM983056 ACM983056:ACQ983056 SQ983056:SU983056 IU983056:IY983056 WVG917520:WVK917520 WLK917520:WLO917520 WBO917520:WBS917520 VRS917520:VRW917520 VHW917520:VIA917520 UYA917520:UYE917520 UOE917520:UOI917520 UEI917520:UEM917520 TUM917520:TUQ917520 TKQ917520:TKU917520 TAU917520:TAY917520 SQY917520:SRC917520 SHC917520:SHG917520 RXG917520:RXK917520 RNK917520:RNO917520 RDO917520:RDS917520 QTS917520:QTW917520 QJW917520:QKA917520 QAA917520:QAE917520 PQE917520:PQI917520 PGI917520:PGM917520 OWM917520:OWQ917520 OMQ917520:OMU917520 OCU917520:OCY917520 NSY917520:NTC917520 NJC917520:NJG917520 MZG917520:MZK917520 MPK917520:MPO917520 MFO917520:MFS917520 LVS917520:LVW917520 LLW917520:LMA917520 LCA917520:LCE917520 KSE917520:KSI917520 KII917520:KIM917520 JYM917520:JYQ917520 JOQ917520:JOU917520 JEU917520:JEY917520 IUY917520:IVC917520 ILC917520:ILG917520 IBG917520:IBK917520 HRK917520:HRO917520 HHO917520:HHS917520 GXS917520:GXW917520 GNW917520:GOA917520 GEA917520:GEE917520 FUE917520:FUI917520 FKI917520:FKM917520 FAM917520:FAQ917520 EQQ917520:EQU917520 EGU917520:EGY917520 DWY917520:DXC917520 DNC917520:DNG917520 DDG917520:DDK917520 CTK917520:CTO917520 CJO917520:CJS917520 BZS917520:BZW917520 BPW917520:BQA917520 BGA917520:BGE917520 AWE917520:AWI917520 AMI917520:AMM917520 ACM917520:ACQ917520 SQ917520:SU917520 IU917520:IY917520 WVG851984:WVK851984 WLK851984:WLO851984 WBO851984:WBS851984 VRS851984:VRW851984 VHW851984:VIA851984 UYA851984:UYE851984 UOE851984:UOI851984 UEI851984:UEM851984 TUM851984:TUQ851984 TKQ851984:TKU851984 TAU851984:TAY851984 SQY851984:SRC851984 SHC851984:SHG851984 RXG851984:RXK851984 RNK851984:RNO851984 RDO851984:RDS851984 QTS851984:QTW851984 QJW851984:QKA851984 QAA851984:QAE851984 PQE851984:PQI851984 PGI851984:PGM851984 OWM851984:OWQ851984 OMQ851984:OMU851984 OCU851984:OCY851984 NSY851984:NTC851984 NJC851984:NJG851984 MZG851984:MZK851984 MPK851984:MPO851984 MFO851984:MFS851984 LVS851984:LVW851984 LLW851984:LMA851984 LCA851984:LCE851984 KSE851984:KSI851984 KII851984:KIM851984 JYM851984:JYQ851984 JOQ851984:JOU851984 JEU851984:JEY851984 IUY851984:IVC851984 ILC851984:ILG851984 IBG851984:IBK851984 HRK851984:HRO851984 HHO851984:HHS851984 GXS851984:GXW851984 GNW851984:GOA851984 GEA851984:GEE851984 FUE851984:FUI851984 FKI851984:FKM851984 FAM851984:FAQ851984 EQQ851984:EQU851984 EGU851984:EGY851984 DWY851984:DXC851984 DNC851984:DNG851984 DDG851984:DDK851984 CTK851984:CTO851984 CJO851984:CJS851984 BZS851984:BZW851984 BPW851984:BQA851984 BGA851984:BGE851984 AWE851984:AWI851984 AMI851984:AMM851984 ACM851984:ACQ851984 SQ851984:SU851984 IU851984:IY851984 WVG786448:WVK786448 WLK786448:WLO786448 WBO786448:WBS786448 VRS786448:VRW786448 VHW786448:VIA786448 UYA786448:UYE786448 UOE786448:UOI786448 UEI786448:UEM786448 TUM786448:TUQ786448 TKQ786448:TKU786448 TAU786448:TAY786448 SQY786448:SRC786448 SHC786448:SHG786448 RXG786448:RXK786448 RNK786448:RNO786448 RDO786448:RDS786448 QTS786448:QTW786448 QJW786448:QKA786448 QAA786448:QAE786448 PQE786448:PQI786448 PGI786448:PGM786448 OWM786448:OWQ786448 OMQ786448:OMU786448 OCU786448:OCY786448 NSY786448:NTC786448 NJC786448:NJG786448 MZG786448:MZK786448 MPK786448:MPO786448 MFO786448:MFS786448 LVS786448:LVW786448 LLW786448:LMA786448 LCA786448:LCE786448 KSE786448:KSI786448 KII786448:KIM786448 JYM786448:JYQ786448 JOQ786448:JOU786448 JEU786448:JEY786448 IUY786448:IVC786448 ILC786448:ILG786448 IBG786448:IBK786448 HRK786448:HRO786448 HHO786448:HHS786448 GXS786448:GXW786448 GNW786448:GOA786448 GEA786448:GEE786448 FUE786448:FUI786448 FKI786448:FKM786448 FAM786448:FAQ786448 EQQ786448:EQU786448 EGU786448:EGY786448 DWY786448:DXC786448 DNC786448:DNG786448 DDG786448:DDK786448 CTK786448:CTO786448 CJO786448:CJS786448 BZS786448:BZW786448 BPW786448:BQA786448 BGA786448:BGE786448 AWE786448:AWI786448 AMI786448:AMM786448 ACM786448:ACQ786448 SQ786448:SU786448 IU786448:IY786448 WVG720912:WVK720912 WLK720912:WLO720912 WBO720912:WBS720912 VRS720912:VRW720912 VHW720912:VIA720912 UYA720912:UYE720912 UOE720912:UOI720912 UEI720912:UEM720912 TUM720912:TUQ720912 TKQ720912:TKU720912 TAU720912:TAY720912 SQY720912:SRC720912 SHC720912:SHG720912 RXG720912:RXK720912 RNK720912:RNO720912 RDO720912:RDS720912 QTS720912:QTW720912 QJW720912:QKA720912 QAA720912:QAE720912 PQE720912:PQI720912 PGI720912:PGM720912 OWM720912:OWQ720912 OMQ720912:OMU720912 OCU720912:OCY720912 NSY720912:NTC720912 NJC720912:NJG720912 MZG720912:MZK720912 MPK720912:MPO720912 MFO720912:MFS720912 LVS720912:LVW720912 LLW720912:LMA720912 LCA720912:LCE720912 KSE720912:KSI720912 KII720912:KIM720912 JYM720912:JYQ720912 JOQ720912:JOU720912 JEU720912:JEY720912 IUY720912:IVC720912 ILC720912:ILG720912 IBG720912:IBK720912 HRK720912:HRO720912 HHO720912:HHS720912 GXS720912:GXW720912 GNW720912:GOA720912 GEA720912:GEE720912 FUE720912:FUI720912 FKI720912:FKM720912 FAM720912:FAQ720912 EQQ720912:EQU720912 EGU720912:EGY720912 DWY720912:DXC720912 DNC720912:DNG720912 DDG720912:DDK720912 CTK720912:CTO720912 CJO720912:CJS720912 BZS720912:BZW720912 BPW720912:BQA720912 BGA720912:BGE720912 AWE720912:AWI720912 AMI720912:AMM720912 ACM720912:ACQ720912 SQ720912:SU720912 IU720912:IY720912 WVG655376:WVK655376 WLK655376:WLO655376 WBO655376:WBS655376 VRS655376:VRW655376 VHW655376:VIA655376 UYA655376:UYE655376 UOE655376:UOI655376 UEI655376:UEM655376 TUM655376:TUQ655376 TKQ655376:TKU655376 TAU655376:TAY655376 SQY655376:SRC655376 SHC655376:SHG655376 RXG655376:RXK655376 RNK655376:RNO655376 RDO655376:RDS655376 QTS655376:QTW655376 QJW655376:QKA655376 QAA655376:QAE655376 PQE655376:PQI655376 PGI655376:PGM655376 OWM655376:OWQ655376 OMQ655376:OMU655376 OCU655376:OCY655376 NSY655376:NTC655376 NJC655376:NJG655376 MZG655376:MZK655376 MPK655376:MPO655376 MFO655376:MFS655376 LVS655376:LVW655376 LLW655376:LMA655376 LCA655376:LCE655376 KSE655376:KSI655376 KII655376:KIM655376 JYM655376:JYQ655376 JOQ655376:JOU655376 JEU655376:JEY655376 IUY655376:IVC655376 ILC655376:ILG655376 IBG655376:IBK655376 HRK655376:HRO655376 HHO655376:HHS655376 GXS655376:GXW655376 GNW655376:GOA655376 GEA655376:GEE655376 FUE655376:FUI655376 FKI655376:FKM655376 FAM655376:FAQ655376 EQQ655376:EQU655376 EGU655376:EGY655376 DWY655376:DXC655376 DNC655376:DNG655376 DDG655376:DDK655376 CTK655376:CTO655376 CJO655376:CJS655376 BZS655376:BZW655376 BPW655376:BQA655376 BGA655376:BGE655376 AWE655376:AWI655376 AMI655376:AMM655376 ACM655376:ACQ655376 SQ655376:SU655376 IU655376:IY655376 WVG589840:WVK589840 WLK589840:WLO589840 WBO589840:WBS589840 VRS589840:VRW589840 VHW589840:VIA589840 UYA589840:UYE589840 UOE589840:UOI589840 UEI589840:UEM589840 TUM589840:TUQ589840 TKQ589840:TKU589840 TAU589840:TAY589840 SQY589840:SRC589840 SHC589840:SHG589840 RXG589840:RXK589840 RNK589840:RNO589840 RDO589840:RDS589840 QTS589840:QTW589840 QJW589840:QKA589840 QAA589840:QAE589840 PQE589840:PQI589840 PGI589840:PGM589840 OWM589840:OWQ589840 OMQ589840:OMU589840 OCU589840:OCY589840 NSY589840:NTC589840 NJC589840:NJG589840 MZG589840:MZK589840 MPK589840:MPO589840 MFO589840:MFS589840 LVS589840:LVW589840 LLW589840:LMA589840 LCA589840:LCE589840 KSE589840:KSI589840 KII589840:KIM589840 JYM589840:JYQ589840 JOQ589840:JOU589840 JEU589840:JEY589840 IUY589840:IVC589840 ILC589840:ILG589840 IBG589840:IBK589840 HRK589840:HRO589840 HHO589840:HHS589840 GXS589840:GXW589840 GNW589840:GOA589840 GEA589840:GEE589840 FUE589840:FUI589840 FKI589840:FKM589840 FAM589840:FAQ589840 EQQ589840:EQU589840 EGU589840:EGY589840 DWY589840:DXC589840 DNC589840:DNG589840 DDG589840:DDK589840 CTK589840:CTO589840 CJO589840:CJS589840 BZS589840:BZW589840 BPW589840:BQA589840 BGA589840:BGE589840 AWE589840:AWI589840 AMI589840:AMM589840 ACM589840:ACQ589840 SQ589840:SU589840 IU589840:IY589840 WVG524304:WVK524304 WLK524304:WLO524304 WBO524304:WBS524304 VRS524304:VRW524304 VHW524304:VIA524304 UYA524304:UYE524304 UOE524304:UOI524304 UEI524304:UEM524304 TUM524304:TUQ524304 TKQ524304:TKU524304 TAU524304:TAY524304 SQY524304:SRC524304 SHC524304:SHG524304 RXG524304:RXK524304 RNK524304:RNO524304 RDO524304:RDS524304 QTS524304:QTW524304 QJW524304:QKA524304 QAA524304:QAE524304 PQE524304:PQI524304 PGI524304:PGM524304 OWM524304:OWQ524304 OMQ524304:OMU524304 OCU524304:OCY524304 NSY524304:NTC524304 NJC524304:NJG524304 MZG524304:MZK524304 MPK524304:MPO524304 MFO524304:MFS524304 LVS524304:LVW524304 LLW524304:LMA524304 LCA524304:LCE524304 KSE524304:KSI524304 KII524304:KIM524304 JYM524304:JYQ524304 JOQ524304:JOU524304 JEU524304:JEY524304 IUY524304:IVC524304 ILC524304:ILG524304 IBG524304:IBK524304 HRK524304:HRO524304 HHO524304:HHS524304 GXS524304:GXW524304 GNW524304:GOA524304 GEA524304:GEE524304 FUE524304:FUI524304 FKI524304:FKM524304 FAM524304:FAQ524304 EQQ524304:EQU524304 EGU524304:EGY524304 DWY524304:DXC524304 DNC524304:DNG524304 DDG524304:DDK524304 CTK524304:CTO524304 CJO524304:CJS524304 BZS524304:BZW524304 BPW524304:BQA524304 BGA524304:BGE524304 AWE524304:AWI524304 AMI524304:AMM524304 ACM524304:ACQ524304 SQ524304:SU524304 IU524304:IY524304 WVG458768:WVK458768 WLK458768:WLO458768 WBO458768:WBS458768 VRS458768:VRW458768 VHW458768:VIA458768 UYA458768:UYE458768 UOE458768:UOI458768 UEI458768:UEM458768 TUM458768:TUQ458768 TKQ458768:TKU458768 TAU458768:TAY458768 SQY458768:SRC458768 SHC458768:SHG458768 RXG458768:RXK458768 RNK458768:RNO458768 RDO458768:RDS458768 QTS458768:QTW458768 QJW458768:QKA458768 QAA458768:QAE458768 PQE458768:PQI458768 PGI458768:PGM458768 OWM458768:OWQ458768 OMQ458768:OMU458768 OCU458768:OCY458768 NSY458768:NTC458768 NJC458768:NJG458768 MZG458768:MZK458768 MPK458768:MPO458768 MFO458768:MFS458768 LVS458768:LVW458768 LLW458768:LMA458768 LCA458768:LCE458768 KSE458768:KSI458768 KII458768:KIM458768 JYM458768:JYQ458768 JOQ458768:JOU458768 JEU458768:JEY458768 IUY458768:IVC458768 ILC458768:ILG458768 IBG458768:IBK458768 HRK458768:HRO458768 HHO458768:HHS458768 GXS458768:GXW458768 GNW458768:GOA458768 GEA458768:GEE458768 FUE458768:FUI458768 FKI458768:FKM458768 FAM458768:FAQ458768 EQQ458768:EQU458768 EGU458768:EGY458768 DWY458768:DXC458768 DNC458768:DNG458768 DDG458768:DDK458768 CTK458768:CTO458768 CJO458768:CJS458768 BZS458768:BZW458768 BPW458768:BQA458768 BGA458768:BGE458768 AWE458768:AWI458768 AMI458768:AMM458768 ACM458768:ACQ458768 SQ458768:SU458768 IU458768:IY458768 WVG393232:WVK393232 WLK393232:WLO393232 WBO393232:WBS393232 VRS393232:VRW393232 VHW393232:VIA393232 UYA393232:UYE393232 UOE393232:UOI393232 UEI393232:UEM393232 TUM393232:TUQ393232 TKQ393232:TKU393232 TAU393232:TAY393232 SQY393232:SRC393232 SHC393232:SHG393232 RXG393232:RXK393232 RNK393232:RNO393232 RDO393232:RDS393232 QTS393232:QTW393232 QJW393232:QKA393232 QAA393232:QAE393232 PQE393232:PQI393232 PGI393232:PGM393232 OWM393232:OWQ393232 OMQ393232:OMU393232 OCU393232:OCY393232 NSY393232:NTC393232 NJC393232:NJG393232 MZG393232:MZK393232 MPK393232:MPO393232 MFO393232:MFS393232 LVS393232:LVW393232 LLW393232:LMA393232 LCA393232:LCE393232 KSE393232:KSI393232 KII393232:KIM393232 JYM393232:JYQ393232 JOQ393232:JOU393232 JEU393232:JEY393232 IUY393232:IVC393232 ILC393232:ILG393232 IBG393232:IBK393232 HRK393232:HRO393232 HHO393232:HHS393232 GXS393232:GXW393232 GNW393232:GOA393232 GEA393232:GEE393232 FUE393232:FUI393232 FKI393232:FKM393232 FAM393232:FAQ393232 EQQ393232:EQU393232 EGU393232:EGY393232 DWY393232:DXC393232 DNC393232:DNG393232 DDG393232:DDK393232 CTK393232:CTO393232 CJO393232:CJS393232 BZS393232:BZW393232 BPW393232:BQA393232 BGA393232:BGE393232 AWE393232:AWI393232 AMI393232:AMM393232 ACM393232:ACQ393232 SQ393232:SU393232 IU393232:IY393232 WVG327696:WVK327696 WLK327696:WLO327696 WBO327696:WBS327696 VRS327696:VRW327696 VHW327696:VIA327696 UYA327696:UYE327696 UOE327696:UOI327696 UEI327696:UEM327696 TUM327696:TUQ327696 TKQ327696:TKU327696 TAU327696:TAY327696 SQY327696:SRC327696 SHC327696:SHG327696 RXG327696:RXK327696 RNK327696:RNO327696 RDO327696:RDS327696 QTS327696:QTW327696 QJW327696:QKA327696 QAA327696:QAE327696 PQE327696:PQI327696 PGI327696:PGM327696 OWM327696:OWQ327696 OMQ327696:OMU327696 OCU327696:OCY327696 NSY327696:NTC327696 NJC327696:NJG327696 MZG327696:MZK327696 MPK327696:MPO327696 MFO327696:MFS327696 LVS327696:LVW327696 LLW327696:LMA327696 LCA327696:LCE327696 KSE327696:KSI327696 KII327696:KIM327696 JYM327696:JYQ327696 JOQ327696:JOU327696 JEU327696:JEY327696 IUY327696:IVC327696 ILC327696:ILG327696 IBG327696:IBK327696 HRK327696:HRO327696 HHO327696:HHS327696 GXS327696:GXW327696 GNW327696:GOA327696 GEA327696:GEE327696 FUE327696:FUI327696 FKI327696:FKM327696 FAM327696:FAQ327696 EQQ327696:EQU327696 EGU327696:EGY327696 DWY327696:DXC327696 DNC327696:DNG327696 DDG327696:DDK327696 CTK327696:CTO327696 CJO327696:CJS327696 BZS327696:BZW327696 BPW327696:BQA327696 BGA327696:BGE327696 AWE327696:AWI327696 AMI327696:AMM327696 ACM327696:ACQ327696 SQ327696:SU327696 IU327696:IY327696 WVG262160:WVK262160 WLK262160:WLO262160 WBO262160:WBS262160 VRS262160:VRW262160 VHW262160:VIA262160 UYA262160:UYE262160 UOE262160:UOI262160 UEI262160:UEM262160 TUM262160:TUQ262160 TKQ262160:TKU262160 TAU262160:TAY262160 SQY262160:SRC262160 SHC262160:SHG262160 RXG262160:RXK262160 RNK262160:RNO262160 RDO262160:RDS262160 QTS262160:QTW262160 QJW262160:QKA262160 QAA262160:QAE262160 PQE262160:PQI262160 PGI262160:PGM262160 OWM262160:OWQ262160 OMQ262160:OMU262160 OCU262160:OCY262160 NSY262160:NTC262160 NJC262160:NJG262160 MZG262160:MZK262160 MPK262160:MPO262160 MFO262160:MFS262160 LVS262160:LVW262160 LLW262160:LMA262160 LCA262160:LCE262160 KSE262160:KSI262160 KII262160:KIM262160 JYM262160:JYQ262160 JOQ262160:JOU262160 JEU262160:JEY262160 IUY262160:IVC262160 ILC262160:ILG262160 IBG262160:IBK262160 HRK262160:HRO262160 HHO262160:HHS262160 GXS262160:GXW262160 GNW262160:GOA262160 GEA262160:GEE262160 FUE262160:FUI262160 FKI262160:FKM262160 FAM262160:FAQ262160 EQQ262160:EQU262160 EGU262160:EGY262160 DWY262160:DXC262160 DNC262160:DNG262160 DDG262160:DDK262160 CTK262160:CTO262160 CJO262160:CJS262160 BZS262160:BZW262160 BPW262160:BQA262160 BGA262160:BGE262160 AWE262160:AWI262160 AMI262160:AMM262160 ACM262160:ACQ262160 SQ262160:SU262160 IU262160:IY262160 WVG196624:WVK196624 WLK196624:WLO196624 WBO196624:WBS196624 VRS196624:VRW196624 VHW196624:VIA196624 UYA196624:UYE196624 UOE196624:UOI196624 UEI196624:UEM196624 TUM196624:TUQ196624 TKQ196624:TKU196624 TAU196624:TAY196624 SQY196624:SRC196624 SHC196624:SHG196624 RXG196624:RXK196624 RNK196624:RNO196624 RDO196624:RDS196624 QTS196624:QTW196624 QJW196624:QKA196624 QAA196624:QAE196624 PQE196624:PQI196624 PGI196624:PGM196624 OWM196624:OWQ196624 OMQ196624:OMU196624 OCU196624:OCY196624 NSY196624:NTC196624 NJC196624:NJG196624 MZG196624:MZK196624 MPK196624:MPO196624 MFO196624:MFS196624 LVS196624:LVW196624 LLW196624:LMA196624 LCA196624:LCE196624 KSE196624:KSI196624 KII196624:KIM196624 JYM196624:JYQ196624 JOQ196624:JOU196624 JEU196624:JEY196624 IUY196624:IVC196624 ILC196624:ILG196624 IBG196624:IBK196624 HRK196624:HRO196624 HHO196624:HHS196624 GXS196624:GXW196624 GNW196624:GOA196624 GEA196624:GEE196624 FUE196624:FUI196624 FKI196624:FKM196624 FAM196624:FAQ196624 EQQ196624:EQU196624 EGU196624:EGY196624 DWY196624:DXC196624 DNC196624:DNG196624 DDG196624:DDK196624 CTK196624:CTO196624 CJO196624:CJS196624 BZS196624:BZW196624 BPW196624:BQA196624 BGA196624:BGE196624 AWE196624:AWI196624 AMI196624:AMM196624 ACM196624:ACQ196624 SQ196624:SU196624 IU196624:IY196624 WVG131088:WVK131088 WLK131088:WLO131088 WBO131088:WBS131088 VRS131088:VRW131088 VHW131088:VIA131088 UYA131088:UYE131088 UOE131088:UOI131088 UEI131088:UEM131088 TUM131088:TUQ131088 TKQ131088:TKU131088 TAU131088:TAY131088 SQY131088:SRC131088 SHC131088:SHG131088 RXG131088:RXK131088 RNK131088:RNO131088 RDO131088:RDS131088 QTS131088:QTW131088 QJW131088:QKA131088 QAA131088:QAE131088 PQE131088:PQI131088 PGI131088:PGM131088 OWM131088:OWQ131088 OMQ131088:OMU131088 OCU131088:OCY131088 NSY131088:NTC131088 NJC131088:NJG131088 MZG131088:MZK131088 MPK131088:MPO131088 MFO131088:MFS131088 LVS131088:LVW131088 LLW131088:LMA131088 LCA131088:LCE131088 KSE131088:KSI131088 KII131088:KIM131088 JYM131088:JYQ131088 JOQ131088:JOU131088 JEU131088:JEY131088 IUY131088:IVC131088 ILC131088:ILG131088 IBG131088:IBK131088 HRK131088:HRO131088 HHO131088:HHS131088 GXS131088:GXW131088 GNW131088:GOA131088 GEA131088:GEE131088 FUE131088:FUI131088 FKI131088:FKM131088 FAM131088:FAQ131088 EQQ131088:EQU131088 EGU131088:EGY131088 DWY131088:DXC131088 DNC131088:DNG131088 DDG131088:DDK131088 CTK131088:CTO131088 CJO131088:CJS131088 BZS131088:BZW131088 BPW131088:BQA131088 BGA131088:BGE131088 AWE131088:AWI131088 AMI131088:AMM131088 ACM131088:ACQ131088 SQ131088:SU131088 IU131088:IY131088 WVG65552:WVK65552 WLK65552:WLO65552 WBO65552:WBS65552 VRS65552:VRW65552 VHW65552:VIA65552 UYA65552:UYE65552 UOE65552:UOI65552 UEI65552:UEM65552 TUM65552:TUQ65552 TKQ65552:TKU65552 TAU65552:TAY65552 SQY65552:SRC65552 SHC65552:SHG65552 RXG65552:RXK65552 RNK65552:RNO65552 RDO65552:RDS65552 QTS65552:QTW65552 QJW65552:QKA65552 QAA65552:QAE65552 PQE65552:PQI65552 PGI65552:PGM65552 OWM65552:OWQ65552 OMQ65552:OMU65552 OCU65552:OCY65552 NSY65552:NTC65552 NJC65552:NJG65552 MZG65552:MZK65552 MPK65552:MPO65552 MFO65552:MFS65552 LVS65552:LVW65552 LLW65552:LMA65552 LCA65552:LCE65552 KSE65552:KSI65552 KII65552:KIM65552 JYM65552:JYQ65552 JOQ65552:JOU65552 JEU65552:JEY65552 IUY65552:IVC65552 ILC65552:ILG65552 IBG65552:IBK65552 HRK65552:HRO65552 HHO65552:HHS65552 GXS65552:GXW65552 GNW65552:GOA65552 GEA65552:GEE65552 FUE65552:FUI65552 FKI65552:FKM65552 FAM65552:FAQ65552 EQQ65552:EQU65552 EGU65552:EGY65552 DWY65552:DXC65552 DNC65552:DNG65552 DDG65552:DDK65552 CTK65552:CTO65552 CJO65552:CJS65552 BZS65552:BZW65552 BPW65552:BQA65552 BGA65552:BGE65552 AWE65552:AWI65552 AMI65552:AMM65552 ACM65552:ACQ65552 SQ65552:SU65552 IU65552:IY65552">
      <formula1>0</formula1>
      <formula2>50</formula2>
    </dataValidation>
    <dataValidation type="whole" allowBlank="1" showInputMessage="1" showErrorMessage="1" promptTitle="Salário Base" prompt="Informar o salário-base determinado pelo Acordo Coletivo vigente." sqref="IU65540:IY65540 C983044:F983044 C917508:F917508 C851972:F851972 C786436:F786436 C720900:F720900 C655364:F655364 C589828:F589828 C524292:F524292 C458756:F458756 C393220:F393220 C327684:F327684 C262148:F262148 C196612:F196612 C131076:F131076 C65540:F65540 WVG983044:WVK983044 WLK983044:WLO983044 WBO983044:WBS983044 VRS983044:VRW983044 VHW983044:VIA983044 UYA983044:UYE983044 UOE983044:UOI983044 UEI983044:UEM983044 TUM983044:TUQ983044 TKQ983044:TKU983044 TAU983044:TAY983044 SQY983044:SRC983044 SHC983044:SHG983044 RXG983044:RXK983044 RNK983044:RNO983044 RDO983044:RDS983044 QTS983044:QTW983044 QJW983044:QKA983044 QAA983044:QAE983044 PQE983044:PQI983044 PGI983044:PGM983044 OWM983044:OWQ983044 OMQ983044:OMU983044 OCU983044:OCY983044 NSY983044:NTC983044 NJC983044:NJG983044 MZG983044:MZK983044 MPK983044:MPO983044 MFO983044:MFS983044 LVS983044:LVW983044 LLW983044:LMA983044 LCA983044:LCE983044 KSE983044:KSI983044 KII983044:KIM983044 JYM983044:JYQ983044 JOQ983044:JOU983044 JEU983044:JEY983044 IUY983044:IVC983044 ILC983044:ILG983044 IBG983044:IBK983044 HRK983044:HRO983044 HHO983044:HHS983044 GXS983044:GXW983044 GNW983044:GOA983044 GEA983044:GEE983044 FUE983044:FUI983044 FKI983044:FKM983044 FAM983044:FAQ983044 EQQ983044:EQU983044 EGU983044:EGY983044 DWY983044:DXC983044 DNC983044:DNG983044 DDG983044:DDK983044 CTK983044:CTO983044 CJO983044:CJS983044 BZS983044:BZW983044 BPW983044:BQA983044 BGA983044:BGE983044 AWE983044:AWI983044 AMI983044:AMM983044 ACM983044:ACQ983044 SQ983044:SU983044 IU983044:IY983044 WVG917508:WVK917508 WLK917508:WLO917508 WBO917508:WBS917508 VRS917508:VRW917508 VHW917508:VIA917508 UYA917508:UYE917508 UOE917508:UOI917508 UEI917508:UEM917508 TUM917508:TUQ917508 TKQ917508:TKU917508 TAU917508:TAY917508 SQY917508:SRC917508 SHC917508:SHG917508 RXG917508:RXK917508 RNK917508:RNO917508 RDO917508:RDS917508 QTS917508:QTW917508 QJW917508:QKA917508 QAA917508:QAE917508 PQE917508:PQI917508 PGI917508:PGM917508 OWM917508:OWQ917508 OMQ917508:OMU917508 OCU917508:OCY917508 NSY917508:NTC917508 NJC917508:NJG917508 MZG917508:MZK917508 MPK917508:MPO917508 MFO917508:MFS917508 LVS917508:LVW917508 LLW917508:LMA917508 LCA917508:LCE917508 KSE917508:KSI917508 KII917508:KIM917508 JYM917508:JYQ917508 JOQ917508:JOU917508 JEU917508:JEY917508 IUY917508:IVC917508 ILC917508:ILG917508 IBG917508:IBK917508 HRK917508:HRO917508 HHO917508:HHS917508 GXS917508:GXW917508 GNW917508:GOA917508 GEA917508:GEE917508 FUE917508:FUI917508 FKI917508:FKM917508 FAM917508:FAQ917508 EQQ917508:EQU917508 EGU917508:EGY917508 DWY917508:DXC917508 DNC917508:DNG917508 DDG917508:DDK917508 CTK917508:CTO917508 CJO917508:CJS917508 BZS917508:BZW917508 BPW917508:BQA917508 BGA917508:BGE917508 AWE917508:AWI917508 AMI917508:AMM917508 ACM917508:ACQ917508 SQ917508:SU917508 IU917508:IY917508 WVG851972:WVK851972 WLK851972:WLO851972 WBO851972:WBS851972 VRS851972:VRW851972 VHW851972:VIA851972 UYA851972:UYE851972 UOE851972:UOI851972 UEI851972:UEM851972 TUM851972:TUQ851972 TKQ851972:TKU851972 TAU851972:TAY851972 SQY851972:SRC851972 SHC851972:SHG851972 RXG851972:RXK851972 RNK851972:RNO851972 RDO851972:RDS851972 QTS851972:QTW851972 QJW851972:QKA851972 QAA851972:QAE851972 PQE851972:PQI851972 PGI851972:PGM851972 OWM851972:OWQ851972 OMQ851972:OMU851972 OCU851972:OCY851972 NSY851972:NTC851972 NJC851972:NJG851972 MZG851972:MZK851972 MPK851972:MPO851972 MFO851972:MFS851972 LVS851972:LVW851972 LLW851972:LMA851972 LCA851972:LCE851972 KSE851972:KSI851972 KII851972:KIM851972 JYM851972:JYQ851972 JOQ851972:JOU851972 JEU851972:JEY851972 IUY851972:IVC851972 ILC851972:ILG851972 IBG851972:IBK851972 HRK851972:HRO851972 HHO851972:HHS851972 GXS851972:GXW851972 GNW851972:GOA851972 GEA851972:GEE851972 FUE851972:FUI851972 FKI851972:FKM851972 FAM851972:FAQ851972 EQQ851972:EQU851972 EGU851972:EGY851972 DWY851972:DXC851972 DNC851972:DNG851972 DDG851972:DDK851972 CTK851972:CTO851972 CJO851972:CJS851972 BZS851972:BZW851972 BPW851972:BQA851972 BGA851972:BGE851972 AWE851972:AWI851972 AMI851972:AMM851972 ACM851972:ACQ851972 SQ851972:SU851972 IU851972:IY851972 WVG786436:WVK786436 WLK786436:WLO786436 WBO786436:WBS786436 VRS786436:VRW786436 VHW786436:VIA786436 UYA786436:UYE786436 UOE786436:UOI786436 UEI786436:UEM786436 TUM786436:TUQ786436 TKQ786436:TKU786436 TAU786436:TAY786436 SQY786436:SRC786436 SHC786436:SHG786436 RXG786436:RXK786436 RNK786436:RNO786436 RDO786436:RDS786436 QTS786436:QTW786436 QJW786436:QKA786436 QAA786436:QAE786436 PQE786436:PQI786436 PGI786436:PGM786436 OWM786436:OWQ786436 OMQ786436:OMU786436 OCU786436:OCY786436 NSY786436:NTC786436 NJC786436:NJG786436 MZG786436:MZK786436 MPK786436:MPO786436 MFO786436:MFS786436 LVS786436:LVW786436 LLW786436:LMA786436 LCA786436:LCE786436 KSE786436:KSI786436 KII786436:KIM786436 JYM786436:JYQ786436 JOQ786436:JOU786436 JEU786436:JEY786436 IUY786436:IVC786436 ILC786436:ILG786436 IBG786436:IBK786436 HRK786436:HRO786436 HHO786436:HHS786436 GXS786436:GXW786436 GNW786436:GOA786436 GEA786436:GEE786436 FUE786436:FUI786436 FKI786436:FKM786436 FAM786436:FAQ786436 EQQ786436:EQU786436 EGU786436:EGY786436 DWY786436:DXC786436 DNC786436:DNG786436 DDG786436:DDK786436 CTK786436:CTO786436 CJO786436:CJS786436 BZS786436:BZW786436 BPW786436:BQA786436 BGA786436:BGE786436 AWE786436:AWI786436 AMI786436:AMM786436 ACM786436:ACQ786436 SQ786436:SU786436 IU786436:IY786436 WVG720900:WVK720900 WLK720900:WLO720900 WBO720900:WBS720900 VRS720900:VRW720900 VHW720900:VIA720900 UYA720900:UYE720900 UOE720900:UOI720900 UEI720900:UEM720900 TUM720900:TUQ720900 TKQ720900:TKU720900 TAU720900:TAY720900 SQY720900:SRC720900 SHC720900:SHG720900 RXG720900:RXK720900 RNK720900:RNO720900 RDO720900:RDS720900 QTS720900:QTW720900 QJW720900:QKA720900 QAA720900:QAE720900 PQE720900:PQI720900 PGI720900:PGM720900 OWM720900:OWQ720900 OMQ720900:OMU720900 OCU720900:OCY720900 NSY720900:NTC720900 NJC720900:NJG720900 MZG720900:MZK720900 MPK720900:MPO720900 MFO720900:MFS720900 LVS720900:LVW720900 LLW720900:LMA720900 LCA720900:LCE720900 KSE720900:KSI720900 KII720900:KIM720900 JYM720900:JYQ720900 JOQ720900:JOU720900 JEU720900:JEY720900 IUY720900:IVC720900 ILC720900:ILG720900 IBG720900:IBK720900 HRK720900:HRO720900 HHO720900:HHS720900 GXS720900:GXW720900 GNW720900:GOA720900 GEA720900:GEE720900 FUE720900:FUI720900 FKI720900:FKM720900 FAM720900:FAQ720900 EQQ720900:EQU720900 EGU720900:EGY720900 DWY720900:DXC720900 DNC720900:DNG720900 DDG720900:DDK720900 CTK720900:CTO720900 CJO720900:CJS720900 BZS720900:BZW720900 BPW720900:BQA720900 BGA720900:BGE720900 AWE720900:AWI720900 AMI720900:AMM720900 ACM720900:ACQ720900 SQ720900:SU720900 IU720900:IY720900 WVG655364:WVK655364 WLK655364:WLO655364 WBO655364:WBS655364 VRS655364:VRW655364 VHW655364:VIA655364 UYA655364:UYE655364 UOE655364:UOI655364 UEI655364:UEM655364 TUM655364:TUQ655364 TKQ655364:TKU655364 TAU655364:TAY655364 SQY655364:SRC655364 SHC655364:SHG655364 RXG655364:RXK655364 RNK655364:RNO655364 RDO655364:RDS655364 QTS655364:QTW655364 QJW655364:QKA655364 QAA655364:QAE655364 PQE655364:PQI655364 PGI655364:PGM655364 OWM655364:OWQ655364 OMQ655364:OMU655364 OCU655364:OCY655364 NSY655364:NTC655364 NJC655364:NJG655364 MZG655364:MZK655364 MPK655364:MPO655364 MFO655364:MFS655364 LVS655364:LVW655364 LLW655364:LMA655364 LCA655364:LCE655364 KSE655364:KSI655364 KII655364:KIM655364 JYM655364:JYQ655364 JOQ655364:JOU655364 JEU655364:JEY655364 IUY655364:IVC655364 ILC655364:ILG655364 IBG655364:IBK655364 HRK655364:HRO655364 HHO655364:HHS655364 GXS655364:GXW655364 GNW655364:GOA655364 GEA655364:GEE655364 FUE655364:FUI655364 FKI655364:FKM655364 FAM655364:FAQ655364 EQQ655364:EQU655364 EGU655364:EGY655364 DWY655364:DXC655364 DNC655364:DNG655364 DDG655364:DDK655364 CTK655364:CTO655364 CJO655364:CJS655364 BZS655364:BZW655364 BPW655364:BQA655364 BGA655364:BGE655364 AWE655364:AWI655364 AMI655364:AMM655364 ACM655364:ACQ655364 SQ655364:SU655364 IU655364:IY655364 WVG589828:WVK589828 WLK589828:WLO589828 WBO589828:WBS589828 VRS589828:VRW589828 VHW589828:VIA589828 UYA589828:UYE589828 UOE589828:UOI589828 UEI589828:UEM589828 TUM589828:TUQ589828 TKQ589828:TKU589828 TAU589828:TAY589828 SQY589828:SRC589828 SHC589828:SHG589828 RXG589828:RXK589828 RNK589828:RNO589828 RDO589828:RDS589828 QTS589828:QTW589828 QJW589828:QKA589828 QAA589828:QAE589828 PQE589828:PQI589828 PGI589828:PGM589828 OWM589828:OWQ589828 OMQ589828:OMU589828 OCU589828:OCY589828 NSY589828:NTC589828 NJC589828:NJG589828 MZG589828:MZK589828 MPK589828:MPO589828 MFO589828:MFS589828 LVS589828:LVW589828 LLW589828:LMA589828 LCA589828:LCE589828 KSE589828:KSI589828 KII589828:KIM589828 JYM589828:JYQ589828 JOQ589828:JOU589828 JEU589828:JEY589828 IUY589828:IVC589828 ILC589828:ILG589828 IBG589828:IBK589828 HRK589828:HRO589828 HHO589828:HHS589828 GXS589828:GXW589828 GNW589828:GOA589828 GEA589828:GEE589828 FUE589828:FUI589828 FKI589828:FKM589828 FAM589828:FAQ589828 EQQ589828:EQU589828 EGU589828:EGY589828 DWY589828:DXC589828 DNC589828:DNG589828 DDG589828:DDK589828 CTK589828:CTO589828 CJO589828:CJS589828 BZS589828:BZW589828 BPW589828:BQA589828 BGA589828:BGE589828 AWE589828:AWI589828 AMI589828:AMM589828 ACM589828:ACQ589828 SQ589828:SU589828 IU589828:IY589828 WVG524292:WVK524292 WLK524292:WLO524292 WBO524292:WBS524292 VRS524292:VRW524292 VHW524292:VIA524292 UYA524292:UYE524292 UOE524292:UOI524292 UEI524292:UEM524292 TUM524292:TUQ524292 TKQ524292:TKU524292 TAU524292:TAY524292 SQY524292:SRC524292 SHC524292:SHG524292 RXG524292:RXK524292 RNK524292:RNO524292 RDO524292:RDS524292 QTS524292:QTW524292 QJW524292:QKA524292 QAA524292:QAE524292 PQE524292:PQI524292 PGI524292:PGM524292 OWM524292:OWQ524292 OMQ524292:OMU524292 OCU524292:OCY524292 NSY524292:NTC524292 NJC524292:NJG524292 MZG524292:MZK524292 MPK524292:MPO524292 MFO524292:MFS524292 LVS524292:LVW524292 LLW524292:LMA524292 LCA524292:LCE524292 KSE524292:KSI524292 KII524292:KIM524292 JYM524292:JYQ524292 JOQ524292:JOU524292 JEU524292:JEY524292 IUY524292:IVC524292 ILC524292:ILG524292 IBG524292:IBK524292 HRK524292:HRO524292 HHO524292:HHS524292 GXS524292:GXW524292 GNW524292:GOA524292 GEA524292:GEE524292 FUE524292:FUI524292 FKI524292:FKM524292 FAM524292:FAQ524292 EQQ524292:EQU524292 EGU524292:EGY524292 DWY524292:DXC524292 DNC524292:DNG524292 DDG524292:DDK524292 CTK524292:CTO524292 CJO524292:CJS524292 BZS524292:BZW524292 BPW524292:BQA524292 BGA524292:BGE524292 AWE524292:AWI524292 AMI524292:AMM524292 ACM524292:ACQ524292 SQ524292:SU524292 IU524292:IY524292 WVG458756:WVK458756 WLK458756:WLO458756 WBO458756:WBS458756 VRS458756:VRW458756 VHW458756:VIA458756 UYA458756:UYE458756 UOE458756:UOI458756 UEI458756:UEM458756 TUM458756:TUQ458756 TKQ458756:TKU458756 TAU458756:TAY458756 SQY458756:SRC458756 SHC458756:SHG458756 RXG458756:RXK458756 RNK458756:RNO458756 RDO458756:RDS458756 QTS458756:QTW458756 QJW458756:QKA458756 QAA458756:QAE458756 PQE458756:PQI458756 PGI458756:PGM458756 OWM458756:OWQ458756 OMQ458756:OMU458756 OCU458756:OCY458756 NSY458756:NTC458756 NJC458756:NJG458756 MZG458756:MZK458756 MPK458756:MPO458756 MFO458756:MFS458756 LVS458756:LVW458756 LLW458756:LMA458756 LCA458756:LCE458756 KSE458756:KSI458756 KII458756:KIM458756 JYM458756:JYQ458756 JOQ458756:JOU458756 JEU458756:JEY458756 IUY458756:IVC458756 ILC458756:ILG458756 IBG458756:IBK458756 HRK458756:HRO458756 HHO458756:HHS458756 GXS458756:GXW458756 GNW458756:GOA458756 GEA458756:GEE458756 FUE458756:FUI458756 FKI458756:FKM458756 FAM458756:FAQ458756 EQQ458756:EQU458756 EGU458756:EGY458756 DWY458756:DXC458756 DNC458756:DNG458756 DDG458756:DDK458756 CTK458756:CTO458756 CJO458756:CJS458756 BZS458756:BZW458756 BPW458756:BQA458756 BGA458756:BGE458756 AWE458756:AWI458756 AMI458756:AMM458756 ACM458756:ACQ458756 SQ458756:SU458756 IU458756:IY458756 WVG393220:WVK393220 WLK393220:WLO393220 WBO393220:WBS393220 VRS393220:VRW393220 VHW393220:VIA393220 UYA393220:UYE393220 UOE393220:UOI393220 UEI393220:UEM393220 TUM393220:TUQ393220 TKQ393220:TKU393220 TAU393220:TAY393220 SQY393220:SRC393220 SHC393220:SHG393220 RXG393220:RXK393220 RNK393220:RNO393220 RDO393220:RDS393220 QTS393220:QTW393220 QJW393220:QKA393220 QAA393220:QAE393220 PQE393220:PQI393220 PGI393220:PGM393220 OWM393220:OWQ393220 OMQ393220:OMU393220 OCU393220:OCY393220 NSY393220:NTC393220 NJC393220:NJG393220 MZG393220:MZK393220 MPK393220:MPO393220 MFO393220:MFS393220 LVS393220:LVW393220 LLW393220:LMA393220 LCA393220:LCE393220 KSE393220:KSI393220 KII393220:KIM393220 JYM393220:JYQ393220 JOQ393220:JOU393220 JEU393220:JEY393220 IUY393220:IVC393220 ILC393220:ILG393220 IBG393220:IBK393220 HRK393220:HRO393220 HHO393220:HHS393220 GXS393220:GXW393220 GNW393220:GOA393220 GEA393220:GEE393220 FUE393220:FUI393220 FKI393220:FKM393220 FAM393220:FAQ393220 EQQ393220:EQU393220 EGU393220:EGY393220 DWY393220:DXC393220 DNC393220:DNG393220 DDG393220:DDK393220 CTK393220:CTO393220 CJO393220:CJS393220 BZS393220:BZW393220 BPW393220:BQA393220 BGA393220:BGE393220 AWE393220:AWI393220 AMI393220:AMM393220 ACM393220:ACQ393220 SQ393220:SU393220 IU393220:IY393220 WVG327684:WVK327684 WLK327684:WLO327684 WBO327684:WBS327684 VRS327684:VRW327684 VHW327684:VIA327684 UYA327684:UYE327684 UOE327684:UOI327684 UEI327684:UEM327684 TUM327684:TUQ327684 TKQ327684:TKU327684 TAU327684:TAY327684 SQY327684:SRC327684 SHC327684:SHG327684 RXG327684:RXK327684 RNK327684:RNO327684 RDO327684:RDS327684 QTS327684:QTW327684 QJW327684:QKA327684 QAA327684:QAE327684 PQE327684:PQI327684 PGI327684:PGM327684 OWM327684:OWQ327684 OMQ327684:OMU327684 OCU327684:OCY327684 NSY327684:NTC327684 NJC327684:NJG327684 MZG327684:MZK327684 MPK327684:MPO327684 MFO327684:MFS327684 LVS327684:LVW327684 LLW327684:LMA327684 LCA327684:LCE327684 KSE327684:KSI327684 KII327684:KIM327684 JYM327684:JYQ327684 JOQ327684:JOU327684 JEU327684:JEY327684 IUY327684:IVC327684 ILC327684:ILG327684 IBG327684:IBK327684 HRK327684:HRO327684 HHO327684:HHS327684 GXS327684:GXW327684 GNW327684:GOA327684 GEA327684:GEE327684 FUE327684:FUI327684 FKI327684:FKM327684 FAM327684:FAQ327684 EQQ327684:EQU327684 EGU327684:EGY327684 DWY327684:DXC327684 DNC327684:DNG327684 DDG327684:DDK327684 CTK327684:CTO327684 CJO327684:CJS327684 BZS327684:BZW327684 BPW327684:BQA327684 BGA327684:BGE327684 AWE327684:AWI327684 AMI327684:AMM327684 ACM327684:ACQ327684 SQ327684:SU327684 IU327684:IY327684 WVG262148:WVK262148 WLK262148:WLO262148 WBO262148:WBS262148 VRS262148:VRW262148 VHW262148:VIA262148 UYA262148:UYE262148 UOE262148:UOI262148 UEI262148:UEM262148 TUM262148:TUQ262148 TKQ262148:TKU262148 TAU262148:TAY262148 SQY262148:SRC262148 SHC262148:SHG262148 RXG262148:RXK262148 RNK262148:RNO262148 RDO262148:RDS262148 QTS262148:QTW262148 QJW262148:QKA262148 QAA262148:QAE262148 PQE262148:PQI262148 PGI262148:PGM262148 OWM262148:OWQ262148 OMQ262148:OMU262148 OCU262148:OCY262148 NSY262148:NTC262148 NJC262148:NJG262148 MZG262148:MZK262148 MPK262148:MPO262148 MFO262148:MFS262148 LVS262148:LVW262148 LLW262148:LMA262148 LCA262148:LCE262148 KSE262148:KSI262148 KII262148:KIM262148 JYM262148:JYQ262148 JOQ262148:JOU262148 JEU262148:JEY262148 IUY262148:IVC262148 ILC262148:ILG262148 IBG262148:IBK262148 HRK262148:HRO262148 HHO262148:HHS262148 GXS262148:GXW262148 GNW262148:GOA262148 GEA262148:GEE262148 FUE262148:FUI262148 FKI262148:FKM262148 FAM262148:FAQ262148 EQQ262148:EQU262148 EGU262148:EGY262148 DWY262148:DXC262148 DNC262148:DNG262148 DDG262148:DDK262148 CTK262148:CTO262148 CJO262148:CJS262148 BZS262148:BZW262148 BPW262148:BQA262148 BGA262148:BGE262148 AWE262148:AWI262148 AMI262148:AMM262148 ACM262148:ACQ262148 SQ262148:SU262148 IU262148:IY262148 WVG196612:WVK196612 WLK196612:WLO196612 WBO196612:WBS196612 VRS196612:VRW196612 VHW196612:VIA196612 UYA196612:UYE196612 UOE196612:UOI196612 UEI196612:UEM196612 TUM196612:TUQ196612 TKQ196612:TKU196612 TAU196612:TAY196612 SQY196612:SRC196612 SHC196612:SHG196612 RXG196612:RXK196612 RNK196612:RNO196612 RDO196612:RDS196612 QTS196612:QTW196612 QJW196612:QKA196612 QAA196612:QAE196612 PQE196612:PQI196612 PGI196612:PGM196612 OWM196612:OWQ196612 OMQ196612:OMU196612 OCU196612:OCY196612 NSY196612:NTC196612 NJC196612:NJG196612 MZG196612:MZK196612 MPK196612:MPO196612 MFO196612:MFS196612 LVS196612:LVW196612 LLW196612:LMA196612 LCA196612:LCE196612 KSE196612:KSI196612 KII196612:KIM196612 JYM196612:JYQ196612 JOQ196612:JOU196612 JEU196612:JEY196612 IUY196612:IVC196612 ILC196612:ILG196612 IBG196612:IBK196612 HRK196612:HRO196612 HHO196612:HHS196612 GXS196612:GXW196612 GNW196612:GOA196612 GEA196612:GEE196612 FUE196612:FUI196612 FKI196612:FKM196612 FAM196612:FAQ196612 EQQ196612:EQU196612 EGU196612:EGY196612 DWY196612:DXC196612 DNC196612:DNG196612 DDG196612:DDK196612 CTK196612:CTO196612 CJO196612:CJS196612 BZS196612:BZW196612 BPW196612:BQA196612 BGA196612:BGE196612 AWE196612:AWI196612 AMI196612:AMM196612 ACM196612:ACQ196612 SQ196612:SU196612 IU196612:IY196612 WVG131076:WVK131076 WLK131076:WLO131076 WBO131076:WBS131076 VRS131076:VRW131076 VHW131076:VIA131076 UYA131076:UYE131076 UOE131076:UOI131076 UEI131076:UEM131076 TUM131076:TUQ131076 TKQ131076:TKU131076 TAU131076:TAY131076 SQY131076:SRC131076 SHC131076:SHG131076 RXG131076:RXK131076 RNK131076:RNO131076 RDO131076:RDS131076 QTS131076:QTW131076 QJW131076:QKA131076 QAA131076:QAE131076 PQE131076:PQI131076 PGI131076:PGM131076 OWM131076:OWQ131076 OMQ131076:OMU131076 OCU131076:OCY131076 NSY131076:NTC131076 NJC131076:NJG131076 MZG131076:MZK131076 MPK131076:MPO131076 MFO131076:MFS131076 LVS131076:LVW131076 LLW131076:LMA131076 LCA131076:LCE131076 KSE131076:KSI131076 KII131076:KIM131076 JYM131076:JYQ131076 JOQ131076:JOU131076 JEU131076:JEY131076 IUY131076:IVC131076 ILC131076:ILG131076 IBG131076:IBK131076 HRK131076:HRO131076 HHO131076:HHS131076 GXS131076:GXW131076 GNW131076:GOA131076 GEA131076:GEE131076 FUE131076:FUI131076 FKI131076:FKM131076 FAM131076:FAQ131076 EQQ131076:EQU131076 EGU131076:EGY131076 DWY131076:DXC131076 DNC131076:DNG131076 DDG131076:DDK131076 CTK131076:CTO131076 CJO131076:CJS131076 BZS131076:BZW131076 BPW131076:BQA131076 BGA131076:BGE131076 AWE131076:AWI131076 AMI131076:AMM131076 ACM131076:ACQ131076 SQ131076:SU131076 IU131076:IY131076 WVG65540:WVK65540 WLK65540:WLO65540 WBO65540:WBS65540 VRS65540:VRW65540 VHW65540:VIA65540 UYA65540:UYE65540 UOE65540:UOI65540 UEI65540:UEM65540 TUM65540:TUQ65540 TKQ65540:TKU65540 TAU65540:TAY65540 SQY65540:SRC65540 SHC65540:SHG65540 RXG65540:RXK65540 RNK65540:RNO65540 RDO65540:RDS65540 QTS65540:QTW65540 QJW65540:QKA65540 QAA65540:QAE65540 PQE65540:PQI65540 PGI65540:PGM65540 OWM65540:OWQ65540 OMQ65540:OMU65540 OCU65540:OCY65540 NSY65540:NTC65540 NJC65540:NJG65540 MZG65540:MZK65540 MPK65540:MPO65540 MFO65540:MFS65540 LVS65540:LVW65540 LLW65540:LMA65540 LCA65540:LCE65540 KSE65540:KSI65540 KII65540:KIM65540 JYM65540:JYQ65540 JOQ65540:JOU65540 JEU65540:JEY65540 IUY65540:IVC65540 ILC65540:ILG65540 IBG65540:IBK65540 HRK65540:HRO65540 HHO65540:HHS65540 GXS65540:GXW65540 GNW65540:GOA65540 GEA65540:GEE65540 FUE65540:FUI65540 FKI65540:FKM65540 FAM65540:FAQ65540 EQQ65540:EQU65540 EGU65540:EGY65540 DWY65540:DXC65540 DNC65540:DNG65540 DDG65540:DDK65540 CTK65540:CTO65540 CJO65540:CJS65540 BZS65540:BZW65540 BPW65540:BQA65540 BGA65540:BGE65540 AWE65540:AWI65540 AMI65540:AMM65540 ACM65540:ACQ65540 SQ65540:SU65540 WVG5:WVK12 WLK5:WLO12 WBO5:WBS12 VRS5:VRW12 VHW5:VIA12 UYA5:UYE12 UOE5:UOI12 UEI5:UEM12 TUM5:TUQ12 TKQ5:TKU12 TAU5:TAY12 SQY5:SRC12 SHC5:SHG12 RXG5:RXK12 RNK5:RNO12 RDO5:RDS12 QTS5:QTW12 QJW5:QKA12 QAA5:QAE12 PQE5:PQI12 PGI5:PGM12 OWM5:OWQ12 OMQ5:OMU12 OCU5:OCY12 NSY5:NTC12 NJC5:NJG12 MZG5:MZK12 MPK5:MPO12 MFO5:MFS12 LVS5:LVW12 LLW5:LMA12 LCA5:LCE12 KSE5:KSI12 KII5:KIM12 JYM5:JYQ12 JOQ5:JOU12 JEU5:JEY12 IUY5:IVC12 ILC5:ILG12 IBG5:IBK12 HRK5:HRO12 HHO5:HHS12 GXS5:GXW12 GNW5:GOA12 GEA5:GEE12 FUE5:FUI12 FKI5:FKM12 FAM5:FAQ12 EQQ5:EQU12 EGU5:EGY12 DWY5:DXC12 DNC5:DNG12 DDG5:DDK12 CTK5:CTO12 CJO5:CJS12 BZS5:BZW12 BPW5:BQA12 BGA5:BGE12 AWE5:AWI12 AMI5:AMM12 ACM5:ACQ12 SQ5:SU12 IU5:IY12">
      <formula1>678</formula1>
      <formula2>5000</formula2>
    </dataValidation>
    <dataValidation type="decimal" allowBlank="1" showInputMessage="1" showErrorMessage="1" promptTitle="Uniforme" prompt="Informar o custo médio de 1 uniforme completo." sqref="C983073:F983073 C917537:F917537 C852001:F852001 C786465:F786465 C720929:F720929 C655393:F655393 C589857:F589857 C524321:F524321 C458785:F458785 C393249:F393249 C327713:F327713 C262177:F262177 C196641:F196641 C131105:F131105 C65569:F65569 WVG983073:WVK983073 WLK983073:WLO983073 WBO983073:WBS983073 VRS983073:VRW983073 VHW983073:VIA983073 UYA983073:UYE983073 UOE983073:UOI983073 UEI983073:UEM983073 TUM983073:TUQ983073 TKQ983073:TKU983073 TAU983073:TAY983073 SQY983073:SRC983073 SHC983073:SHG983073 RXG983073:RXK983073 RNK983073:RNO983073 RDO983073:RDS983073 QTS983073:QTW983073 QJW983073:QKA983073 QAA983073:QAE983073 PQE983073:PQI983073 PGI983073:PGM983073 OWM983073:OWQ983073 OMQ983073:OMU983073 OCU983073:OCY983073 NSY983073:NTC983073 NJC983073:NJG983073 MZG983073:MZK983073 MPK983073:MPO983073 MFO983073:MFS983073 LVS983073:LVW983073 LLW983073:LMA983073 LCA983073:LCE983073 KSE983073:KSI983073 KII983073:KIM983073 JYM983073:JYQ983073 JOQ983073:JOU983073 JEU983073:JEY983073 IUY983073:IVC983073 ILC983073:ILG983073 IBG983073:IBK983073 HRK983073:HRO983073 HHO983073:HHS983073 GXS983073:GXW983073 GNW983073:GOA983073 GEA983073:GEE983073 FUE983073:FUI983073 FKI983073:FKM983073 FAM983073:FAQ983073 EQQ983073:EQU983073 EGU983073:EGY983073 DWY983073:DXC983073 DNC983073:DNG983073 DDG983073:DDK983073 CTK983073:CTO983073 CJO983073:CJS983073 BZS983073:BZW983073 BPW983073:BQA983073 BGA983073:BGE983073 AWE983073:AWI983073 AMI983073:AMM983073 ACM983073:ACQ983073 SQ983073:SU983073 IU983073:IY983073 WVG917537:WVK917537 WLK917537:WLO917537 WBO917537:WBS917537 VRS917537:VRW917537 VHW917537:VIA917537 UYA917537:UYE917537 UOE917537:UOI917537 UEI917537:UEM917537 TUM917537:TUQ917537 TKQ917537:TKU917537 TAU917537:TAY917537 SQY917537:SRC917537 SHC917537:SHG917537 RXG917537:RXK917537 RNK917537:RNO917537 RDO917537:RDS917537 QTS917537:QTW917537 QJW917537:QKA917537 QAA917537:QAE917537 PQE917537:PQI917537 PGI917537:PGM917537 OWM917537:OWQ917537 OMQ917537:OMU917537 OCU917537:OCY917537 NSY917537:NTC917537 NJC917537:NJG917537 MZG917537:MZK917537 MPK917537:MPO917537 MFO917537:MFS917537 LVS917537:LVW917537 LLW917537:LMA917537 LCA917537:LCE917537 KSE917537:KSI917537 KII917537:KIM917537 JYM917537:JYQ917537 JOQ917537:JOU917537 JEU917537:JEY917537 IUY917537:IVC917537 ILC917537:ILG917537 IBG917537:IBK917537 HRK917537:HRO917537 HHO917537:HHS917537 GXS917537:GXW917537 GNW917537:GOA917537 GEA917537:GEE917537 FUE917537:FUI917537 FKI917537:FKM917537 FAM917537:FAQ917537 EQQ917537:EQU917537 EGU917537:EGY917537 DWY917537:DXC917537 DNC917537:DNG917537 DDG917537:DDK917537 CTK917537:CTO917537 CJO917537:CJS917537 BZS917537:BZW917537 BPW917537:BQA917537 BGA917537:BGE917537 AWE917537:AWI917537 AMI917537:AMM917537 ACM917537:ACQ917537 SQ917537:SU917537 IU917537:IY917537 WVG852001:WVK852001 WLK852001:WLO852001 WBO852001:WBS852001 VRS852001:VRW852001 VHW852001:VIA852001 UYA852001:UYE852001 UOE852001:UOI852001 UEI852001:UEM852001 TUM852001:TUQ852001 TKQ852001:TKU852001 TAU852001:TAY852001 SQY852001:SRC852001 SHC852001:SHG852001 RXG852001:RXK852001 RNK852001:RNO852001 RDO852001:RDS852001 QTS852001:QTW852001 QJW852001:QKA852001 QAA852001:QAE852001 PQE852001:PQI852001 PGI852001:PGM852001 OWM852001:OWQ852001 OMQ852001:OMU852001 OCU852001:OCY852001 NSY852001:NTC852001 NJC852001:NJG852001 MZG852001:MZK852001 MPK852001:MPO852001 MFO852001:MFS852001 LVS852001:LVW852001 LLW852001:LMA852001 LCA852001:LCE852001 KSE852001:KSI852001 KII852001:KIM852001 JYM852001:JYQ852001 JOQ852001:JOU852001 JEU852001:JEY852001 IUY852001:IVC852001 ILC852001:ILG852001 IBG852001:IBK852001 HRK852001:HRO852001 HHO852001:HHS852001 GXS852001:GXW852001 GNW852001:GOA852001 GEA852001:GEE852001 FUE852001:FUI852001 FKI852001:FKM852001 FAM852001:FAQ852001 EQQ852001:EQU852001 EGU852001:EGY852001 DWY852001:DXC852001 DNC852001:DNG852001 DDG852001:DDK852001 CTK852001:CTO852001 CJO852001:CJS852001 BZS852001:BZW852001 BPW852001:BQA852001 BGA852001:BGE852001 AWE852001:AWI852001 AMI852001:AMM852001 ACM852001:ACQ852001 SQ852001:SU852001 IU852001:IY852001 WVG786465:WVK786465 WLK786465:WLO786465 WBO786465:WBS786465 VRS786465:VRW786465 VHW786465:VIA786465 UYA786465:UYE786465 UOE786465:UOI786465 UEI786465:UEM786465 TUM786465:TUQ786465 TKQ786465:TKU786465 TAU786465:TAY786465 SQY786465:SRC786465 SHC786465:SHG786465 RXG786465:RXK786465 RNK786465:RNO786465 RDO786465:RDS786465 QTS786465:QTW786465 QJW786465:QKA786465 QAA786465:QAE786465 PQE786465:PQI786465 PGI786465:PGM786465 OWM786465:OWQ786465 OMQ786465:OMU786465 OCU786465:OCY786465 NSY786465:NTC786465 NJC786465:NJG786465 MZG786465:MZK786465 MPK786465:MPO786465 MFO786465:MFS786465 LVS786465:LVW786465 LLW786465:LMA786465 LCA786465:LCE786465 KSE786465:KSI786465 KII786465:KIM786465 JYM786465:JYQ786465 JOQ786465:JOU786465 JEU786465:JEY786465 IUY786465:IVC786465 ILC786465:ILG786465 IBG786465:IBK786465 HRK786465:HRO786465 HHO786465:HHS786465 GXS786465:GXW786465 GNW786465:GOA786465 GEA786465:GEE786465 FUE786465:FUI786465 FKI786465:FKM786465 FAM786465:FAQ786465 EQQ786465:EQU786465 EGU786465:EGY786465 DWY786465:DXC786465 DNC786465:DNG786465 DDG786465:DDK786465 CTK786465:CTO786465 CJO786465:CJS786465 BZS786465:BZW786465 BPW786465:BQA786465 BGA786465:BGE786465 AWE786465:AWI786465 AMI786465:AMM786465 ACM786465:ACQ786465 SQ786465:SU786465 IU786465:IY786465 WVG720929:WVK720929 WLK720929:WLO720929 WBO720929:WBS720929 VRS720929:VRW720929 VHW720929:VIA720929 UYA720929:UYE720929 UOE720929:UOI720929 UEI720929:UEM720929 TUM720929:TUQ720929 TKQ720929:TKU720929 TAU720929:TAY720929 SQY720929:SRC720929 SHC720929:SHG720929 RXG720929:RXK720929 RNK720929:RNO720929 RDO720929:RDS720929 QTS720929:QTW720929 QJW720929:QKA720929 QAA720929:QAE720929 PQE720929:PQI720929 PGI720929:PGM720929 OWM720929:OWQ720929 OMQ720929:OMU720929 OCU720929:OCY720929 NSY720929:NTC720929 NJC720929:NJG720929 MZG720929:MZK720929 MPK720929:MPO720929 MFO720929:MFS720929 LVS720929:LVW720929 LLW720929:LMA720929 LCA720929:LCE720929 KSE720929:KSI720929 KII720929:KIM720929 JYM720929:JYQ720929 JOQ720929:JOU720929 JEU720929:JEY720929 IUY720929:IVC720929 ILC720929:ILG720929 IBG720929:IBK720929 HRK720929:HRO720929 HHO720929:HHS720929 GXS720929:GXW720929 GNW720929:GOA720929 GEA720929:GEE720929 FUE720929:FUI720929 FKI720929:FKM720929 FAM720929:FAQ720929 EQQ720929:EQU720929 EGU720929:EGY720929 DWY720929:DXC720929 DNC720929:DNG720929 DDG720929:DDK720929 CTK720929:CTO720929 CJO720929:CJS720929 BZS720929:BZW720929 BPW720929:BQA720929 BGA720929:BGE720929 AWE720929:AWI720929 AMI720929:AMM720929 ACM720929:ACQ720929 SQ720929:SU720929 IU720929:IY720929 WVG655393:WVK655393 WLK655393:WLO655393 WBO655393:WBS655393 VRS655393:VRW655393 VHW655393:VIA655393 UYA655393:UYE655393 UOE655393:UOI655393 UEI655393:UEM655393 TUM655393:TUQ655393 TKQ655393:TKU655393 TAU655393:TAY655393 SQY655393:SRC655393 SHC655393:SHG655393 RXG655393:RXK655393 RNK655393:RNO655393 RDO655393:RDS655393 QTS655393:QTW655393 QJW655393:QKA655393 QAA655393:QAE655393 PQE655393:PQI655393 PGI655393:PGM655393 OWM655393:OWQ655393 OMQ655393:OMU655393 OCU655393:OCY655393 NSY655393:NTC655393 NJC655393:NJG655393 MZG655393:MZK655393 MPK655393:MPO655393 MFO655393:MFS655393 LVS655393:LVW655393 LLW655393:LMA655393 LCA655393:LCE655393 KSE655393:KSI655393 KII655393:KIM655393 JYM655393:JYQ655393 JOQ655393:JOU655393 JEU655393:JEY655393 IUY655393:IVC655393 ILC655393:ILG655393 IBG655393:IBK655393 HRK655393:HRO655393 HHO655393:HHS655393 GXS655393:GXW655393 GNW655393:GOA655393 GEA655393:GEE655393 FUE655393:FUI655393 FKI655393:FKM655393 FAM655393:FAQ655393 EQQ655393:EQU655393 EGU655393:EGY655393 DWY655393:DXC655393 DNC655393:DNG655393 DDG655393:DDK655393 CTK655393:CTO655393 CJO655393:CJS655393 BZS655393:BZW655393 BPW655393:BQA655393 BGA655393:BGE655393 AWE655393:AWI655393 AMI655393:AMM655393 ACM655393:ACQ655393 SQ655393:SU655393 IU655393:IY655393 WVG589857:WVK589857 WLK589857:WLO589857 WBO589857:WBS589857 VRS589857:VRW589857 VHW589857:VIA589857 UYA589857:UYE589857 UOE589857:UOI589857 UEI589857:UEM589857 TUM589857:TUQ589857 TKQ589857:TKU589857 TAU589857:TAY589857 SQY589857:SRC589857 SHC589857:SHG589857 RXG589857:RXK589857 RNK589857:RNO589857 RDO589857:RDS589857 QTS589857:QTW589857 QJW589857:QKA589857 QAA589857:QAE589857 PQE589857:PQI589857 PGI589857:PGM589857 OWM589857:OWQ589857 OMQ589857:OMU589857 OCU589857:OCY589857 NSY589857:NTC589857 NJC589857:NJG589857 MZG589857:MZK589857 MPK589857:MPO589857 MFO589857:MFS589857 LVS589857:LVW589857 LLW589857:LMA589857 LCA589857:LCE589857 KSE589857:KSI589857 KII589857:KIM589857 JYM589857:JYQ589857 JOQ589857:JOU589857 JEU589857:JEY589857 IUY589857:IVC589857 ILC589857:ILG589857 IBG589857:IBK589857 HRK589857:HRO589857 HHO589857:HHS589857 GXS589857:GXW589857 GNW589857:GOA589857 GEA589857:GEE589857 FUE589857:FUI589857 FKI589857:FKM589857 FAM589857:FAQ589857 EQQ589857:EQU589857 EGU589857:EGY589857 DWY589857:DXC589857 DNC589857:DNG589857 DDG589857:DDK589857 CTK589857:CTO589857 CJO589857:CJS589857 BZS589857:BZW589857 BPW589857:BQA589857 BGA589857:BGE589857 AWE589857:AWI589857 AMI589857:AMM589857 ACM589857:ACQ589857 SQ589857:SU589857 IU589857:IY589857 WVG524321:WVK524321 WLK524321:WLO524321 WBO524321:WBS524321 VRS524321:VRW524321 VHW524321:VIA524321 UYA524321:UYE524321 UOE524321:UOI524321 UEI524321:UEM524321 TUM524321:TUQ524321 TKQ524321:TKU524321 TAU524321:TAY524321 SQY524321:SRC524321 SHC524321:SHG524321 RXG524321:RXK524321 RNK524321:RNO524321 RDO524321:RDS524321 QTS524321:QTW524321 QJW524321:QKA524321 QAA524321:QAE524321 PQE524321:PQI524321 PGI524321:PGM524321 OWM524321:OWQ524321 OMQ524321:OMU524321 OCU524321:OCY524321 NSY524321:NTC524321 NJC524321:NJG524321 MZG524321:MZK524321 MPK524321:MPO524321 MFO524321:MFS524321 LVS524321:LVW524321 LLW524321:LMA524321 LCA524321:LCE524321 KSE524321:KSI524321 KII524321:KIM524321 JYM524321:JYQ524321 JOQ524321:JOU524321 JEU524321:JEY524321 IUY524321:IVC524321 ILC524321:ILG524321 IBG524321:IBK524321 HRK524321:HRO524321 HHO524321:HHS524321 GXS524321:GXW524321 GNW524321:GOA524321 GEA524321:GEE524321 FUE524321:FUI524321 FKI524321:FKM524321 FAM524321:FAQ524321 EQQ524321:EQU524321 EGU524321:EGY524321 DWY524321:DXC524321 DNC524321:DNG524321 DDG524321:DDK524321 CTK524321:CTO524321 CJO524321:CJS524321 BZS524321:BZW524321 BPW524321:BQA524321 BGA524321:BGE524321 AWE524321:AWI524321 AMI524321:AMM524321 ACM524321:ACQ524321 SQ524321:SU524321 IU524321:IY524321 WVG458785:WVK458785 WLK458785:WLO458785 WBO458785:WBS458785 VRS458785:VRW458785 VHW458785:VIA458785 UYA458785:UYE458785 UOE458785:UOI458785 UEI458785:UEM458785 TUM458785:TUQ458785 TKQ458785:TKU458785 TAU458785:TAY458785 SQY458785:SRC458785 SHC458785:SHG458785 RXG458785:RXK458785 RNK458785:RNO458785 RDO458785:RDS458785 QTS458785:QTW458785 QJW458785:QKA458785 QAA458785:QAE458785 PQE458785:PQI458785 PGI458785:PGM458785 OWM458785:OWQ458785 OMQ458785:OMU458785 OCU458785:OCY458785 NSY458785:NTC458785 NJC458785:NJG458785 MZG458785:MZK458785 MPK458785:MPO458785 MFO458785:MFS458785 LVS458785:LVW458785 LLW458785:LMA458785 LCA458785:LCE458785 KSE458785:KSI458785 KII458785:KIM458785 JYM458785:JYQ458785 JOQ458785:JOU458785 JEU458785:JEY458785 IUY458785:IVC458785 ILC458785:ILG458785 IBG458785:IBK458785 HRK458785:HRO458785 HHO458785:HHS458785 GXS458785:GXW458785 GNW458785:GOA458785 GEA458785:GEE458785 FUE458785:FUI458785 FKI458785:FKM458785 FAM458785:FAQ458785 EQQ458785:EQU458785 EGU458785:EGY458785 DWY458785:DXC458785 DNC458785:DNG458785 DDG458785:DDK458785 CTK458785:CTO458785 CJO458785:CJS458785 BZS458785:BZW458785 BPW458785:BQA458785 BGA458785:BGE458785 AWE458785:AWI458785 AMI458785:AMM458785 ACM458785:ACQ458785 SQ458785:SU458785 IU458785:IY458785 WVG393249:WVK393249 WLK393249:WLO393249 WBO393249:WBS393249 VRS393249:VRW393249 VHW393249:VIA393249 UYA393249:UYE393249 UOE393249:UOI393249 UEI393249:UEM393249 TUM393249:TUQ393249 TKQ393249:TKU393249 TAU393249:TAY393249 SQY393249:SRC393249 SHC393249:SHG393249 RXG393249:RXK393249 RNK393249:RNO393249 RDO393249:RDS393249 QTS393249:QTW393249 QJW393249:QKA393249 QAA393249:QAE393249 PQE393249:PQI393249 PGI393249:PGM393249 OWM393249:OWQ393249 OMQ393249:OMU393249 OCU393249:OCY393249 NSY393249:NTC393249 NJC393249:NJG393249 MZG393249:MZK393249 MPK393249:MPO393249 MFO393249:MFS393249 LVS393249:LVW393249 LLW393249:LMA393249 LCA393249:LCE393249 KSE393249:KSI393249 KII393249:KIM393249 JYM393249:JYQ393249 JOQ393249:JOU393249 JEU393249:JEY393249 IUY393249:IVC393249 ILC393249:ILG393249 IBG393249:IBK393249 HRK393249:HRO393249 HHO393249:HHS393249 GXS393249:GXW393249 GNW393249:GOA393249 GEA393249:GEE393249 FUE393249:FUI393249 FKI393249:FKM393249 FAM393249:FAQ393249 EQQ393249:EQU393249 EGU393249:EGY393249 DWY393249:DXC393249 DNC393249:DNG393249 DDG393249:DDK393249 CTK393249:CTO393249 CJO393249:CJS393249 BZS393249:BZW393249 BPW393249:BQA393249 BGA393249:BGE393249 AWE393249:AWI393249 AMI393249:AMM393249 ACM393249:ACQ393249 SQ393249:SU393249 IU393249:IY393249 WVG327713:WVK327713 WLK327713:WLO327713 WBO327713:WBS327713 VRS327713:VRW327713 VHW327713:VIA327713 UYA327713:UYE327713 UOE327713:UOI327713 UEI327713:UEM327713 TUM327713:TUQ327713 TKQ327713:TKU327713 TAU327713:TAY327713 SQY327713:SRC327713 SHC327713:SHG327713 RXG327713:RXK327713 RNK327713:RNO327713 RDO327713:RDS327713 QTS327713:QTW327713 QJW327713:QKA327713 QAA327713:QAE327713 PQE327713:PQI327713 PGI327713:PGM327713 OWM327713:OWQ327713 OMQ327713:OMU327713 OCU327713:OCY327713 NSY327713:NTC327713 NJC327713:NJG327713 MZG327713:MZK327713 MPK327713:MPO327713 MFO327713:MFS327713 LVS327713:LVW327713 LLW327713:LMA327713 LCA327713:LCE327713 KSE327713:KSI327713 KII327713:KIM327713 JYM327713:JYQ327713 JOQ327713:JOU327713 JEU327713:JEY327713 IUY327713:IVC327713 ILC327713:ILG327713 IBG327713:IBK327713 HRK327713:HRO327713 HHO327713:HHS327713 GXS327713:GXW327713 GNW327713:GOA327713 GEA327713:GEE327713 FUE327713:FUI327713 FKI327713:FKM327713 FAM327713:FAQ327713 EQQ327713:EQU327713 EGU327713:EGY327713 DWY327713:DXC327713 DNC327713:DNG327713 DDG327713:DDK327713 CTK327713:CTO327713 CJO327713:CJS327713 BZS327713:BZW327713 BPW327713:BQA327713 BGA327713:BGE327713 AWE327713:AWI327713 AMI327713:AMM327713 ACM327713:ACQ327713 SQ327713:SU327713 IU327713:IY327713 WVG262177:WVK262177 WLK262177:WLO262177 WBO262177:WBS262177 VRS262177:VRW262177 VHW262177:VIA262177 UYA262177:UYE262177 UOE262177:UOI262177 UEI262177:UEM262177 TUM262177:TUQ262177 TKQ262177:TKU262177 TAU262177:TAY262177 SQY262177:SRC262177 SHC262177:SHG262177 RXG262177:RXK262177 RNK262177:RNO262177 RDO262177:RDS262177 QTS262177:QTW262177 QJW262177:QKA262177 QAA262177:QAE262177 PQE262177:PQI262177 PGI262177:PGM262177 OWM262177:OWQ262177 OMQ262177:OMU262177 OCU262177:OCY262177 NSY262177:NTC262177 NJC262177:NJG262177 MZG262177:MZK262177 MPK262177:MPO262177 MFO262177:MFS262177 LVS262177:LVW262177 LLW262177:LMA262177 LCA262177:LCE262177 KSE262177:KSI262177 KII262177:KIM262177 JYM262177:JYQ262177 JOQ262177:JOU262177 JEU262177:JEY262177 IUY262177:IVC262177 ILC262177:ILG262177 IBG262177:IBK262177 HRK262177:HRO262177 HHO262177:HHS262177 GXS262177:GXW262177 GNW262177:GOA262177 GEA262177:GEE262177 FUE262177:FUI262177 FKI262177:FKM262177 FAM262177:FAQ262177 EQQ262177:EQU262177 EGU262177:EGY262177 DWY262177:DXC262177 DNC262177:DNG262177 DDG262177:DDK262177 CTK262177:CTO262177 CJO262177:CJS262177 BZS262177:BZW262177 BPW262177:BQA262177 BGA262177:BGE262177 AWE262177:AWI262177 AMI262177:AMM262177 ACM262177:ACQ262177 SQ262177:SU262177 IU262177:IY262177 WVG196641:WVK196641 WLK196641:WLO196641 WBO196641:WBS196641 VRS196641:VRW196641 VHW196641:VIA196641 UYA196641:UYE196641 UOE196641:UOI196641 UEI196641:UEM196641 TUM196641:TUQ196641 TKQ196641:TKU196641 TAU196641:TAY196641 SQY196641:SRC196641 SHC196641:SHG196641 RXG196641:RXK196641 RNK196641:RNO196641 RDO196641:RDS196641 QTS196641:QTW196641 QJW196641:QKA196641 QAA196641:QAE196641 PQE196641:PQI196641 PGI196641:PGM196641 OWM196641:OWQ196641 OMQ196641:OMU196641 OCU196641:OCY196641 NSY196641:NTC196641 NJC196641:NJG196641 MZG196641:MZK196641 MPK196641:MPO196641 MFO196641:MFS196641 LVS196641:LVW196641 LLW196641:LMA196641 LCA196641:LCE196641 KSE196641:KSI196641 KII196641:KIM196641 JYM196641:JYQ196641 JOQ196641:JOU196641 JEU196641:JEY196641 IUY196641:IVC196641 ILC196641:ILG196641 IBG196641:IBK196641 HRK196641:HRO196641 HHO196641:HHS196641 GXS196641:GXW196641 GNW196641:GOA196641 GEA196641:GEE196641 FUE196641:FUI196641 FKI196641:FKM196641 FAM196641:FAQ196641 EQQ196641:EQU196641 EGU196641:EGY196641 DWY196641:DXC196641 DNC196641:DNG196641 DDG196641:DDK196641 CTK196641:CTO196641 CJO196641:CJS196641 BZS196641:BZW196641 BPW196641:BQA196641 BGA196641:BGE196641 AWE196641:AWI196641 AMI196641:AMM196641 ACM196641:ACQ196641 SQ196641:SU196641 IU196641:IY196641 WVG131105:WVK131105 WLK131105:WLO131105 WBO131105:WBS131105 VRS131105:VRW131105 VHW131105:VIA131105 UYA131105:UYE131105 UOE131105:UOI131105 UEI131105:UEM131105 TUM131105:TUQ131105 TKQ131105:TKU131105 TAU131105:TAY131105 SQY131105:SRC131105 SHC131105:SHG131105 RXG131105:RXK131105 RNK131105:RNO131105 RDO131105:RDS131105 QTS131105:QTW131105 QJW131105:QKA131105 QAA131105:QAE131105 PQE131105:PQI131105 PGI131105:PGM131105 OWM131105:OWQ131105 OMQ131105:OMU131105 OCU131105:OCY131105 NSY131105:NTC131105 NJC131105:NJG131105 MZG131105:MZK131105 MPK131105:MPO131105 MFO131105:MFS131105 LVS131105:LVW131105 LLW131105:LMA131105 LCA131105:LCE131105 KSE131105:KSI131105 KII131105:KIM131105 JYM131105:JYQ131105 JOQ131105:JOU131105 JEU131105:JEY131105 IUY131105:IVC131105 ILC131105:ILG131105 IBG131105:IBK131105 HRK131105:HRO131105 HHO131105:HHS131105 GXS131105:GXW131105 GNW131105:GOA131105 GEA131105:GEE131105 FUE131105:FUI131105 FKI131105:FKM131105 FAM131105:FAQ131105 EQQ131105:EQU131105 EGU131105:EGY131105 DWY131105:DXC131105 DNC131105:DNG131105 DDG131105:DDK131105 CTK131105:CTO131105 CJO131105:CJS131105 BZS131105:BZW131105 BPW131105:BQA131105 BGA131105:BGE131105 AWE131105:AWI131105 AMI131105:AMM131105 ACM131105:ACQ131105 SQ131105:SU131105 IU131105:IY131105 WVG65569:WVK65569 WLK65569:WLO65569 WBO65569:WBS65569 VRS65569:VRW65569 VHW65569:VIA65569 UYA65569:UYE65569 UOE65569:UOI65569 UEI65569:UEM65569 TUM65569:TUQ65569 TKQ65569:TKU65569 TAU65569:TAY65569 SQY65569:SRC65569 SHC65569:SHG65569 RXG65569:RXK65569 RNK65569:RNO65569 RDO65569:RDS65569 QTS65569:QTW65569 QJW65569:QKA65569 QAA65569:QAE65569 PQE65569:PQI65569 PGI65569:PGM65569 OWM65569:OWQ65569 OMQ65569:OMU65569 OCU65569:OCY65569 NSY65569:NTC65569 NJC65569:NJG65569 MZG65569:MZK65569 MPK65569:MPO65569 MFO65569:MFS65569 LVS65569:LVW65569 LLW65569:LMA65569 LCA65569:LCE65569 KSE65569:KSI65569 KII65569:KIM65569 JYM65569:JYQ65569 JOQ65569:JOU65569 JEU65569:JEY65569 IUY65569:IVC65569 ILC65569:ILG65569 IBG65569:IBK65569 HRK65569:HRO65569 HHO65569:HHS65569 GXS65569:GXW65569 GNW65569:GOA65569 GEA65569:GEE65569 FUE65569:FUI65569 FKI65569:FKM65569 FAM65569:FAQ65569 EQQ65569:EQU65569 EGU65569:EGY65569 DWY65569:DXC65569 DNC65569:DNG65569 DDG65569:DDK65569 CTK65569:CTO65569 CJO65569:CJS65569 BZS65569:BZW65569 BPW65569:BQA65569 BGA65569:BGE65569 AWE65569:AWI65569 AMI65569:AMM65569 ACM65569:ACQ65569 SQ65569:SU65569 IU65569:IY65569">
      <formula1>10</formula1>
      <formula2>1000</formula2>
    </dataValidation>
    <dataValidation allowBlank="1" showInputMessage="1" showErrorMessage="1" promptTitle="Salário Normativo da Categoria" prompt="(DIGITE AQUI - Acordo ou Convenção Coletiva que balizará a proposta)_x000a__x000a_" sqref="B3"/>
    <dataValidation allowBlank="1" showInputMessage="1" showErrorMessage="1" promptTitle="Salário-Base" prompt="Informe o salário-base que será pago ao profissional." sqref="C5:F5"/>
    <dataValidation allowBlank="1" showInputMessage="1" showErrorMessage="1" promptTitle="ANO DO ACORDO, CONVENÇÃO, ETC" prompt="DIGITE AQUI - O ano do Acordo ou Convenção Coletiva que balizará a proposta, no formato aaaa_x000a__x000a_" sqref="B4"/>
    <dataValidation type="list" allowBlank="1" showInputMessage="1" showErrorMessage="1" sqref="C6:F6">
      <formula1>$H$2:$H$3</formula1>
    </dataValidation>
    <dataValidation allowBlank="1" showInputMessage="1" showErrorMessage="1" promptTitle="DIGITE AQUI" prompt="QUANTIDADE DE PROFISSIONAIS / UN" sqref="C7:F7"/>
    <dataValidation allowBlank="1" showInputMessage="1" showErrorMessage="1" promptTitle="Uniforme" prompt="Informar o custo médio de 1 uniforme completo." sqref="C29:F29"/>
  </dataValidation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tabColor theme="1"/>
  </sheetPr>
  <dimension ref="A1:M143"/>
  <sheetViews>
    <sheetView showGridLines="0" topLeftCell="A46" zoomScale="118" zoomScaleNormal="118" workbookViewId="0">
      <selection activeCell="H71" sqref="H71"/>
    </sheetView>
  </sheetViews>
  <sheetFormatPr defaultRowHeight="12.9"/>
  <cols>
    <col min="1" max="1" width="10" bestFit="1" customWidth="1"/>
    <col min="5" max="5" width="10.875" bestFit="1" customWidth="1"/>
    <col min="7" max="7" width="19.125" customWidth="1"/>
    <col min="8" max="8" width="10" customWidth="1"/>
    <col min="9" max="9" width="20.75" customWidth="1"/>
    <col min="10" max="10" width="5" customWidth="1"/>
    <col min="11" max="11" width="33.125" customWidth="1"/>
    <col min="12" max="12" width="15.875" customWidth="1"/>
    <col min="13" max="13" width="9.625" bestFit="1" customWidth="1"/>
  </cols>
  <sheetData>
    <row r="1" spans="1:9">
      <c r="A1" s="223"/>
      <c r="B1" s="223"/>
      <c r="C1" s="223"/>
      <c r="D1" s="223"/>
      <c r="E1" s="223"/>
      <c r="F1" s="223"/>
      <c r="G1" s="223"/>
      <c r="H1" s="223"/>
      <c r="I1" s="223"/>
    </row>
    <row r="2" spans="1:9" ht="14.3">
      <c r="A2" s="142" t="s">
        <v>129</v>
      </c>
      <c r="B2" s="142"/>
      <c r="C2" s="142"/>
      <c r="D2" s="142"/>
      <c r="E2" s="142"/>
      <c r="F2" s="142"/>
      <c r="G2" s="142"/>
      <c r="H2" s="142"/>
      <c r="I2" s="142"/>
    </row>
    <row r="3" spans="1:9">
      <c r="A3" s="55" t="s">
        <v>9</v>
      </c>
      <c r="B3" s="173" t="s">
        <v>128</v>
      </c>
      <c r="C3" s="174"/>
      <c r="D3" s="174"/>
      <c r="E3" s="174"/>
      <c r="F3" s="174"/>
      <c r="G3" s="174"/>
      <c r="H3" s="175"/>
      <c r="I3" s="86">
        <f ca="1">TODAY()</f>
        <v>43091</v>
      </c>
    </row>
    <row r="4" spans="1:9">
      <c r="A4" s="55" t="s">
        <v>10</v>
      </c>
      <c r="B4" s="176" t="s">
        <v>53</v>
      </c>
      <c r="C4" s="176"/>
      <c r="D4" s="176"/>
      <c r="E4" s="176"/>
      <c r="F4" s="176"/>
      <c r="G4" s="176"/>
      <c r="H4" s="176"/>
      <c r="I4" s="84" t="s">
        <v>127</v>
      </c>
    </row>
    <row r="5" spans="1:9">
      <c r="A5" s="55" t="s">
        <v>11</v>
      </c>
      <c r="B5" s="154" t="s">
        <v>65</v>
      </c>
      <c r="C5" s="154"/>
      <c r="D5" s="154"/>
      <c r="E5" s="154"/>
      <c r="F5" s="154"/>
      <c r="G5" s="154"/>
      <c r="H5" s="154"/>
      <c r="I5" s="86">
        <f>Inf_BÁSICAS!B4</f>
        <v>42856</v>
      </c>
    </row>
    <row r="6" spans="1:9">
      <c r="A6" s="55" t="s">
        <v>12</v>
      </c>
      <c r="B6" s="176" t="s">
        <v>54</v>
      </c>
      <c r="C6" s="176"/>
      <c r="D6" s="176"/>
      <c r="E6" s="176"/>
      <c r="F6" s="176"/>
      <c r="G6" s="176"/>
      <c r="H6" s="176"/>
      <c r="I6" s="55">
        <v>12</v>
      </c>
    </row>
    <row r="7" spans="1:9">
      <c r="A7" s="10"/>
      <c r="B7" s="31"/>
      <c r="C7" s="31"/>
      <c r="D7" s="31"/>
      <c r="E7" s="31"/>
      <c r="F7" s="31"/>
      <c r="G7" s="31"/>
      <c r="H7" s="10"/>
      <c r="I7" s="10"/>
    </row>
    <row r="8" spans="1:9" ht="14.3">
      <c r="A8" s="142" t="s">
        <v>130</v>
      </c>
      <c r="B8" s="142"/>
      <c r="C8" s="142"/>
      <c r="D8" s="142"/>
      <c r="E8" s="142"/>
      <c r="F8" s="142"/>
      <c r="G8" s="142"/>
      <c r="H8" s="142"/>
      <c r="I8" s="142"/>
    </row>
    <row r="9" spans="1:9" ht="13.6">
      <c r="A9" s="169" t="s">
        <v>55</v>
      </c>
      <c r="B9" s="169"/>
      <c r="C9" s="169" t="s">
        <v>56</v>
      </c>
      <c r="D9" s="169"/>
      <c r="E9" s="169" t="s">
        <v>57</v>
      </c>
      <c r="F9" s="169"/>
      <c r="G9" s="169"/>
      <c r="H9" s="169"/>
      <c r="I9" s="169"/>
    </row>
    <row r="10" spans="1:9">
      <c r="A10" s="167" t="str">
        <f>Inf_BÁSICAS!C5</f>
        <v>SAÚDE</v>
      </c>
      <c r="B10" s="168"/>
      <c r="C10" s="170" t="str">
        <f>Inf_BÁSICAS!C6</f>
        <v>Posto</v>
      </c>
      <c r="D10" s="171"/>
      <c r="E10" s="167">
        <f>Inf_BÁSICAS!C7</f>
        <v>1</v>
      </c>
      <c r="F10" s="172"/>
      <c r="G10" s="172"/>
      <c r="H10" s="172"/>
      <c r="I10" s="168"/>
    </row>
    <row r="11" spans="1:9">
      <c r="A11" s="10"/>
      <c r="B11" s="31"/>
      <c r="C11" s="31"/>
      <c r="D11" s="31"/>
      <c r="E11" s="31"/>
      <c r="F11" s="31"/>
      <c r="G11" s="31"/>
      <c r="H11" s="10"/>
      <c r="I11" s="10"/>
    </row>
    <row r="12" spans="1:9" ht="14.3">
      <c r="A12" s="142" t="s">
        <v>131</v>
      </c>
      <c r="B12" s="142"/>
      <c r="C12" s="142"/>
      <c r="D12" s="142"/>
      <c r="E12" s="142"/>
      <c r="F12" s="142"/>
      <c r="G12" s="142"/>
      <c r="H12" s="142"/>
      <c r="I12" s="142"/>
    </row>
    <row r="13" spans="1:9">
      <c r="A13" s="55">
        <v>1</v>
      </c>
      <c r="B13" s="176" t="s">
        <v>8</v>
      </c>
      <c r="C13" s="176"/>
      <c r="D13" s="176"/>
      <c r="E13" s="176"/>
      <c r="F13" s="176"/>
      <c r="G13" s="176"/>
      <c r="H13" s="176"/>
      <c r="I13" s="84" t="str">
        <f>A10</f>
        <v>SAÚDE</v>
      </c>
    </row>
    <row r="14" spans="1:9">
      <c r="A14" s="55">
        <v>2</v>
      </c>
      <c r="B14" s="154" t="s">
        <v>66</v>
      </c>
      <c r="C14" s="154"/>
      <c r="D14" s="154"/>
      <c r="E14" s="154"/>
      <c r="F14" s="154"/>
      <c r="G14" s="154"/>
      <c r="H14" s="154"/>
      <c r="I14" s="55">
        <f>Inf_BÁSICAS!C8</f>
        <v>0</v>
      </c>
    </row>
    <row r="15" spans="1:9">
      <c r="A15" s="55">
        <v>3</v>
      </c>
      <c r="B15" s="176" t="s">
        <v>7</v>
      </c>
      <c r="C15" s="176"/>
      <c r="D15" s="176"/>
      <c r="E15" s="176"/>
      <c r="F15" s="176"/>
      <c r="G15" s="176"/>
      <c r="H15" s="176"/>
      <c r="I15" s="85">
        <f>Inf_BÁSICAS!C9</f>
        <v>0</v>
      </c>
    </row>
    <row r="16" spans="1:9">
      <c r="A16" s="55">
        <v>4</v>
      </c>
      <c r="B16" s="176" t="s">
        <v>6</v>
      </c>
      <c r="C16" s="176"/>
      <c r="D16" s="176"/>
      <c r="E16" s="176"/>
      <c r="F16" s="176"/>
      <c r="G16" s="176"/>
      <c r="H16" s="176"/>
      <c r="I16" s="84" t="str">
        <f>Inf_BÁSICAS!C2</f>
        <v>Médico</v>
      </c>
    </row>
    <row r="17" spans="1:10">
      <c r="A17" s="55">
        <v>5</v>
      </c>
      <c r="B17" s="176" t="s">
        <v>5</v>
      </c>
      <c r="C17" s="176"/>
      <c r="D17" s="176"/>
      <c r="E17" s="176"/>
      <c r="F17" s="176"/>
      <c r="G17" s="176"/>
      <c r="H17" s="176"/>
      <c r="I17" s="86">
        <f>Inf_BÁSICAS!B4</f>
        <v>42856</v>
      </c>
    </row>
    <row r="18" spans="1:10">
      <c r="A18" s="166"/>
      <c r="B18" s="166"/>
      <c r="C18" s="166"/>
      <c r="D18" s="166"/>
      <c r="E18" s="166"/>
      <c r="F18" s="166"/>
      <c r="G18" s="166"/>
      <c r="H18" s="166"/>
      <c r="I18" s="166"/>
    </row>
    <row r="19" spans="1:10" ht="14.3">
      <c r="A19" s="142" t="s">
        <v>31</v>
      </c>
      <c r="B19" s="142"/>
      <c r="C19" s="142"/>
      <c r="D19" s="142"/>
      <c r="E19" s="142"/>
      <c r="F19" s="142"/>
      <c r="G19" s="142"/>
      <c r="H19" s="142"/>
      <c r="I19" s="142"/>
    </row>
    <row r="20" spans="1:10" ht="13.6">
      <c r="A20" s="62"/>
      <c r="B20" s="163" t="s">
        <v>17</v>
      </c>
      <c r="C20" s="163"/>
      <c r="D20" s="163"/>
      <c r="E20" s="163"/>
      <c r="F20" s="163"/>
      <c r="G20" s="163"/>
      <c r="H20" s="62" t="s">
        <v>2</v>
      </c>
      <c r="I20" s="62" t="s">
        <v>1</v>
      </c>
    </row>
    <row r="21" spans="1:10" ht="13.6">
      <c r="A21" s="43" t="s">
        <v>9</v>
      </c>
      <c r="B21" s="153" t="s">
        <v>52</v>
      </c>
      <c r="C21" s="154"/>
      <c r="D21" s="154"/>
      <c r="E21" s="154"/>
      <c r="F21" s="154"/>
      <c r="G21" s="154"/>
      <c r="H21" s="87"/>
      <c r="I21" s="88">
        <f>I15</f>
        <v>0</v>
      </c>
    </row>
    <row r="22" spans="1:10" ht="13.6">
      <c r="A22" s="43" t="s">
        <v>10</v>
      </c>
      <c r="B22" s="153" t="s">
        <v>67</v>
      </c>
      <c r="C22" s="154"/>
      <c r="D22" s="154"/>
      <c r="E22" s="154"/>
      <c r="F22" s="154"/>
      <c r="G22" s="154"/>
      <c r="H22" s="30"/>
      <c r="I22" s="88">
        <f>Inf_BÁSICAS!C11</f>
        <v>0</v>
      </c>
    </row>
    <row r="23" spans="1:10" ht="13.6">
      <c r="A23" s="43" t="s">
        <v>11</v>
      </c>
      <c r="B23" s="153" t="s">
        <v>68</v>
      </c>
      <c r="C23" s="154"/>
      <c r="D23" s="154"/>
      <c r="E23" s="154"/>
      <c r="F23" s="154"/>
      <c r="G23" s="154"/>
      <c r="H23" s="30"/>
      <c r="I23" s="88">
        <f>Inf_BÁSICAS!C10</f>
        <v>187.4</v>
      </c>
    </row>
    <row r="24" spans="1:10" ht="13.6">
      <c r="A24" s="43" t="s">
        <v>12</v>
      </c>
      <c r="B24" s="153" t="s">
        <v>3</v>
      </c>
      <c r="C24" s="154"/>
      <c r="D24" s="154"/>
      <c r="E24" s="154"/>
      <c r="F24" s="154"/>
      <c r="G24" s="154"/>
      <c r="H24" s="30"/>
      <c r="I24" s="88">
        <v>0</v>
      </c>
    </row>
    <row r="25" spans="1:10" ht="13.6">
      <c r="A25" s="224" t="s">
        <v>94</v>
      </c>
      <c r="B25" s="224"/>
      <c r="C25" s="224"/>
      <c r="D25" s="224"/>
      <c r="E25" s="224"/>
      <c r="F25" s="224"/>
      <c r="G25" s="224"/>
      <c r="H25" s="224"/>
      <c r="I25" s="89">
        <f>TRUNC(SUM(I21:I24),2)</f>
        <v>187.4</v>
      </c>
    </row>
    <row r="26" spans="1:10" ht="13.6">
      <c r="A26" s="3"/>
      <c r="B26" s="3"/>
      <c r="C26" s="3"/>
      <c r="D26" s="3"/>
      <c r="E26" s="3"/>
      <c r="F26" s="3"/>
      <c r="G26" s="3"/>
      <c r="H26" s="3"/>
      <c r="I26" s="4"/>
      <c r="J26" s="5"/>
    </row>
    <row r="27" spans="1:10" ht="14.3">
      <c r="A27" s="142" t="s">
        <v>69</v>
      </c>
      <c r="B27" s="142"/>
      <c r="C27" s="142"/>
      <c r="D27" s="142"/>
      <c r="E27" s="142"/>
      <c r="F27" s="142"/>
      <c r="G27" s="142"/>
      <c r="H27" s="142"/>
      <c r="I27" s="142"/>
      <c r="J27" s="5"/>
    </row>
    <row r="28" spans="1:10" ht="13.6">
      <c r="A28" s="144" t="s">
        <v>81</v>
      </c>
      <c r="B28" s="145"/>
      <c r="C28" s="145"/>
      <c r="D28" s="145"/>
      <c r="E28" s="145"/>
      <c r="F28" s="145"/>
      <c r="G28" s="146"/>
      <c r="H28" s="91" t="s">
        <v>2</v>
      </c>
      <c r="I28" s="91" t="s">
        <v>1</v>
      </c>
      <c r="J28" s="5"/>
    </row>
    <row r="29" spans="1:10" ht="13.6">
      <c r="A29" s="34" t="s">
        <v>9</v>
      </c>
      <c r="B29" s="149" t="s">
        <v>132</v>
      </c>
      <c r="C29" s="157"/>
      <c r="D29" s="157"/>
      <c r="E29" s="157"/>
      <c r="F29" s="157"/>
      <c r="G29" s="157"/>
      <c r="H29" s="1">
        <v>9.0899999999999995E-2</v>
      </c>
      <c r="I29" s="88">
        <f>$I$25*H29</f>
        <v>17.034659999999999</v>
      </c>
      <c r="J29" s="5"/>
    </row>
    <row r="30" spans="1:10" ht="13.6">
      <c r="A30" s="34" t="s">
        <v>10</v>
      </c>
      <c r="B30" s="157" t="s">
        <v>125</v>
      </c>
      <c r="C30" s="157"/>
      <c r="D30" s="157"/>
      <c r="E30" s="157"/>
      <c r="F30" s="157"/>
      <c r="G30" s="157"/>
      <c r="H30" s="44">
        <v>3.0300000000000001E-2</v>
      </c>
      <c r="I30" s="88">
        <f>H30*I25</f>
        <v>5.6782200000000005</v>
      </c>
      <c r="J30" s="5"/>
    </row>
    <row r="31" spans="1:10" ht="13.6">
      <c r="A31" s="143" t="s">
        <v>71</v>
      </c>
      <c r="B31" s="143"/>
      <c r="C31" s="143"/>
      <c r="D31" s="143"/>
      <c r="E31" s="143"/>
      <c r="F31" s="143"/>
      <c r="G31" s="143"/>
      <c r="H31" s="7">
        <f>TRUNC(SUM(H29:H30),4)</f>
        <v>0.1212</v>
      </c>
      <c r="I31" s="90">
        <f>TRUNC(SUM(I29:I30),2)</f>
        <v>22.71</v>
      </c>
      <c r="J31" s="5"/>
    </row>
    <row r="32" spans="1:10" ht="13.6">
      <c r="A32" s="164"/>
      <c r="B32" s="165"/>
      <c r="C32" s="165"/>
      <c r="D32" s="165"/>
      <c r="E32" s="165"/>
      <c r="F32" s="165"/>
      <c r="G32" s="165"/>
      <c r="H32" s="165"/>
      <c r="I32" s="165"/>
      <c r="J32" s="5"/>
    </row>
    <row r="33" spans="1:12" ht="13.6">
      <c r="A33" s="151" t="s">
        <v>82</v>
      </c>
      <c r="B33" s="151"/>
      <c r="C33" s="151"/>
      <c r="D33" s="151"/>
      <c r="E33" s="151"/>
      <c r="F33" s="151"/>
      <c r="G33" s="151"/>
      <c r="H33" s="91" t="s">
        <v>2</v>
      </c>
      <c r="I33" s="91" t="s">
        <v>1</v>
      </c>
      <c r="J33" s="5"/>
      <c r="K33" s="59"/>
      <c r="L33" s="58"/>
    </row>
    <row r="34" spans="1:12" ht="13.6">
      <c r="A34" s="34" t="s">
        <v>9</v>
      </c>
      <c r="B34" s="149" t="s">
        <v>74</v>
      </c>
      <c r="C34" s="157"/>
      <c r="D34" s="157"/>
      <c r="E34" s="157"/>
      <c r="F34" s="157"/>
      <c r="G34" s="157"/>
      <c r="H34" s="1">
        <v>0.2</v>
      </c>
      <c r="I34" s="50">
        <f>H34*$I$25</f>
        <v>37.480000000000004</v>
      </c>
      <c r="J34" s="5"/>
      <c r="K34" s="60"/>
      <c r="L34" s="58"/>
    </row>
    <row r="35" spans="1:12" ht="13.6">
      <c r="A35" s="34" t="s">
        <v>10</v>
      </c>
      <c r="B35" s="149" t="s">
        <v>75</v>
      </c>
      <c r="C35" s="157"/>
      <c r="D35" s="157"/>
      <c r="E35" s="157"/>
      <c r="F35" s="157"/>
      <c r="G35" s="157"/>
      <c r="H35" s="1">
        <v>2.5000000000000001E-2</v>
      </c>
      <c r="I35" s="50">
        <f t="shared" ref="I35:I41" si="0">H35*$I$25</f>
        <v>4.6850000000000005</v>
      </c>
      <c r="J35" s="5"/>
      <c r="K35" s="59"/>
    </row>
    <row r="36" spans="1:12" ht="13.6">
      <c r="A36" s="34" t="s">
        <v>11</v>
      </c>
      <c r="B36" s="149" t="s">
        <v>154</v>
      </c>
      <c r="C36" s="157"/>
      <c r="D36" s="157"/>
      <c r="E36" s="157"/>
      <c r="F36" s="157"/>
      <c r="G36" s="157"/>
      <c r="H36" s="1">
        <f>Inf_BÁSICAS!C12</f>
        <v>0.03</v>
      </c>
      <c r="I36" s="50">
        <f t="shared" si="0"/>
        <v>5.6219999999999999</v>
      </c>
      <c r="J36" s="5"/>
      <c r="K36" s="59"/>
    </row>
    <row r="37" spans="1:12" ht="13.6">
      <c r="A37" s="34" t="s">
        <v>12</v>
      </c>
      <c r="B37" s="149" t="s">
        <v>73</v>
      </c>
      <c r="C37" s="149"/>
      <c r="D37" s="149"/>
      <c r="E37" s="149"/>
      <c r="F37" s="149"/>
      <c r="G37" s="149"/>
      <c r="H37" s="1">
        <v>1.4999999999999999E-2</v>
      </c>
      <c r="I37" s="50">
        <f t="shared" si="0"/>
        <v>2.8109999999999999</v>
      </c>
      <c r="J37" s="5"/>
    </row>
    <row r="38" spans="1:12" ht="13.6">
      <c r="A38" s="34" t="s">
        <v>13</v>
      </c>
      <c r="B38" s="149" t="s">
        <v>76</v>
      </c>
      <c r="C38" s="157"/>
      <c r="D38" s="157"/>
      <c r="E38" s="157"/>
      <c r="F38" s="157"/>
      <c r="G38" s="157"/>
      <c r="H38" s="1">
        <v>0.01</v>
      </c>
      <c r="I38" s="50">
        <f t="shared" si="0"/>
        <v>1.8740000000000001</v>
      </c>
      <c r="J38" s="5"/>
    </row>
    <row r="39" spans="1:12" ht="13.6">
      <c r="A39" s="34" t="s">
        <v>14</v>
      </c>
      <c r="B39" s="149" t="s">
        <v>77</v>
      </c>
      <c r="C39" s="157"/>
      <c r="D39" s="157"/>
      <c r="E39" s="157"/>
      <c r="F39" s="157"/>
      <c r="G39" s="157"/>
      <c r="H39" s="1">
        <v>6.0000000000000001E-3</v>
      </c>
      <c r="I39" s="50">
        <f t="shared" si="0"/>
        <v>1.1244000000000001</v>
      </c>
      <c r="J39" s="5"/>
    </row>
    <row r="40" spans="1:12" ht="13.6">
      <c r="A40" s="34" t="s">
        <v>15</v>
      </c>
      <c r="B40" s="149" t="s">
        <v>78</v>
      </c>
      <c r="C40" s="157"/>
      <c r="D40" s="157"/>
      <c r="E40" s="157"/>
      <c r="F40" s="157"/>
      <c r="G40" s="157"/>
      <c r="H40" s="1">
        <v>2E-3</v>
      </c>
      <c r="I40" s="50">
        <f t="shared" si="0"/>
        <v>0.37480000000000002</v>
      </c>
      <c r="J40" s="5"/>
    </row>
    <row r="41" spans="1:12" ht="13.6">
      <c r="A41" s="34" t="s">
        <v>16</v>
      </c>
      <c r="B41" s="149" t="s">
        <v>79</v>
      </c>
      <c r="C41" s="157"/>
      <c r="D41" s="157"/>
      <c r="E41" s="157"/>
      <c r="F41" s="157"/>
      <c r="G41" s="157"/>
      <c r="H41" s="1">
        <v>0.08</v>
      </c>
      <c r="I41" s="50">
        <f t="shared" si="0"/>
        <v>14.992000000000001</v>
      </c>
      <c r="J41" s="5"/>
    </row>
    <row r="42" spans="1:12" ht="13.6">
      <c r="A42" s="143" t="s">
        <v>80</v>
      </c>
      <c r="B42" s="143"/>
      <c r="C42" s="143"/>
      <c r="D42" s="143"/>
      <c r="E42" s="143"/>
      <c r="F42" s="143"/>
      <c r="G42" s="143"/>
      <c r="H42" s="7">
        <f>SUM(H34:H41)</f>
        <v>0.36800000000000005</v>
      </c>
      <c r="I42" s="49">
        <f>TRUNC(SUM(I34:I41),2)</f>
        <v>68.959999999999994</v>
      </c>
      <c r="J42" s="5"/>
      <c r="K42" s="40"/>
    </row>
    <row r="43" spans="1:12" ht="13.6">
      <c r="A43" s="161"/>
      <c r="B43" s="161"/>
      <c r="C43" s="161"/>
      <c r="D43" s="161"/>
      <c r="E43" s="161"/>
      <c r="F43" s="161"/>
      <c r="G43" s="161"/>
      <c r="H43" s="161"/>
      <c r="I43" s="162"/>
      <c r="J43" s="5"/>
    </row>
    <row r="44" spans="1:12" ht="13.6">
      <c r="A44" s="151" t="s">
        <v>83</v>
      </c>
      <c r="B44" s="151"/>
      <c r="C44" s="151"/>
      <c r="D44" s="151"/>
      <c r="E44" s="151"/>
      <c r="F44" s="151"/>
      <c r="G44" s="151"/>
      <c r="H44" s="93"/>
      <c r="I44" s="91" t="s">
        <v>1</v>
      </c>
      <c r="J44" s="5"/>
    </row>
    <row r="45" spans="1:12" ht="13.6">
      <c r="A45" s="34" t="s">
        <v>9</v>
      </c>
      <c r="B45" s="150" t="s">
        <v>84</v>
      </c>
      <c r="C45" s="160"/>
      <c r="D45" s="160"/>
      <c r="E45" s="160"/>
      <c r="F45" s="160"/>
      <c r="G45" s="160"/>
      <c r="H45" s="42" t="s">
        <v>0</v>
      </c>
      <c r="I45" s="48">
        <f>Inf_BÁSICAS!C28</f>
        <v>0</v>
      </c>
      <c r="J45" s="5"/>
    </row>
    <row r="46" spans="1:12" ht="13.6">
      <c r="A46" s="34" t="s">
        <v>10</v>
      </c>
      <c r="B46" s="150" t="s">
        <v>85</v>
      </c>
      <c r="C46" s="160"/>
      <c r="D46" s="160"/>
      <c r="E46" s="160"/>
      <c r="F46" s="160"/>
      <c r="G46" s="160"/>
      <c r="H46" s="42" t="s">
        <v>0</v>
      </c>
      <c r="I46" s="48">
        <v>0</v>
      </c>
      <c r="J46" s="5"/>
    </row>
    <row r="47" spans="1:12" ht="13.6">
      <c r="A47" s="34" t="s">
        <v>11</v>
      </c>
      <c r="B47" s="150" t="s">
        <v>86</v>
      </c>
      <c r="C47" s="160"/>
      <c r="D47" s="160"/>
      <c r="E47" s="160"/>
      <c r="F47" s="160"/>
      <c r="G47" s="160"/>
      <c r="H47" s="42" t="s">
        <v>0</v>
      </c>
      <c r="I47" s="48">
        <v>0</v>
      </c>
      <c r="J47" s="5"/>
    </row>
    <row r="48" spans="1:12" ht="13.6">
      <c r="A48" s="61" t="s">
        <v>12</v>
      </c>
      <c r="B48" s="150" t="s">
        <v>3</v>
      </c>
      <c r="C48" s="160"/>
      <c r="D48" s="160"/>
      <c r="E48" s="160"/>
      <c r="F48" s="160"/>
      <c r="G48" s="160"/>
      <c r="H48" s="42" t="s">
        <v>0</v>
      </c>
      <c r="I48" s="48">
        <v>0</v>
      </c>
      <c r="J48" s="5"/>
    </row>
    <row r="49" spans="1:11" ht="13.6">
      <c r="A49" s="143" t="s">
        <v>87</v>
      </c>
      <c r="B49" s="143"/>
      <c r="C49" s="143"/>
      <c r="D49" s="143"/>
      <c r="E49" s="143"/>
      <c r="F49" s="143"/>
      <c r="G49" s="143"/>
      <c r="H49" s="143"/>
      <c r="I49" s="49">
        <f>TRUNC(SUM(I45:I48),2)</f>
        <v>0</v>
      </c>
      <c r="J49" s="5"/>
    </row>
    <row r="50" spans="1:11" ht="13.6">
      <c r="A50" s="161"/>
      <c r="B50" s="161"/>
      <c r="C50" s="161"/>
      <c r="D50" s="161"/>
      <c r="E50" s="161"/>
      <c r="F50" s="161"/>
      <c r="G50" s="161"/>
      <c r="H50" s="161"/>
      <c r="I50" s="162"/>
      <c r="J50" s="5"/>
    </row>
    <row r="51" spans="1:11" ht="14.3">
      <c r="A51" s="142" t="s">
        <v>88</v>
      </c>
      <c r="B51" s="142"/>
      <c r="C51" s="142"/>
      <c r="D51" s="142"/>
      <c r="E51" s="142"/>
      <c r="F51" s="142"/>
      <c r="G51" s="142"/>
      <c r="H51" s="142"/>
      <c r="I51" s="142"/>
      <c r="J51" s="5"/>
    </row>
    <row r="52" spans="1:11" ht="13.6">
      <c r="A52" s="144" t="s">
        <v>92</v>
      </c>
      <c r="B52" s="145"/>
      <c r="C52" s="145"/>
      <c r="D52" s="145"/>
      <c r="E52" s="145"/>
      <c r="F52" s="145"/>
      <c r="G52" s="145"/>
      <c r="H52" s="146"/>
      <c r="I52" s="91" t="s">
        <v>1</v>
      </c>
      <c r="J52" s="5"/>
    </row>
    <row r="53" spans="1:11" ht="13.6">
      <c r="A53" s="34" t="s">
        <v>89</v>
      </c>
      <c r="B53" s="152" t="s">
        <v>70</v>
      </c>
      <c r="C53" s="152"/>
      <c r="D53" s="152"/>
      <c r="E53" s="152"/>
      <c r="F53" s="152"/>
      <c r="G53" s="152"/>
      <c r="H53" s="152"/>
      <c r="I53" s="45">
        <f>I31</f>
        <v>22.71</v>
      </c>
      <c r="J53" s="5"/>
    </row>
    <row r="54" spans="1:11" ht="13.6">
      <c r="A54" s="43" t="s">
        <v>90</v>
      </c>
      <c r="B54" s="152" t="s">
        <v>72</v>
      </c>
      <c r="C54" s="152"/>
      <c r="D54" s="152"/>
      <c r="E54" s="152"/>
      <c r="F54" s="152"/>
      <c r="G54" s="152"/>
      <c r="H54" s="152"/>
      <c r="I54" s="46">
        <f>I42</f>
        <v>68.959999999999994</v>
      </c>
      <c r="J54" s="5"/>
    </row>
    <row r="55" spans="1:11" ht="13.6">
      <c r="A55" s="43" t="s">
        <v>91</v>
      </c>
      <c r="B55" s="152" t="s">
        <v>93</v>
      </c>
      <c r="C55" s="152"/>
      <c r="D55" s="152"/>
      <c r="E55" s="152"/>
      <c r="F55" s="152"/>
      <c r="G55" s="152"/>
      <c r="H55" s="152"/>
      <c r="I55" s="46">
        <f>I49</f>
        <v>0</v>
      </c>
      <c r="J55" s="5"/>
    </row>
    <row r="56" spans="1:11" ht="13.6">
      <c r="A56" s="143" t="s">
        <v>95</v>
      </c>
      <c r="B56" s="143"/>
      <c r="C56" s="143"/>
      <c r="D56" s="143"/>
      <c r="E56" s="143"/>
      <c r="F56" s="143"/>
      <c r="G56" s="143"/>
      <c r="H56" s="143"/>
      <c r="I56" s="47">
        <f>TRUNC(SUM(I53:I55),2)</f>
        <v>91.67</v>
      </c>
      <c r="J56" s="5"/>
    </row>
    <row r="57" spans="1:11" ht="13.6">
      <c r="A57" s="147"/>
      <c r="B57" s="148"/>
      <c r="C57" s="148"/>
      <c r="D57" s="148"/>
      <c r="E57" s="148"/>
      <c r="F57" s="148"/>
      <c r="G57" s="148"/>
      <c r="H57" s="148"/>
      <c r="I57" s="148"/>
      <c r="J57" s="5"/>
    </row>
    <row r="58" spans="1:11" ht="14.3">
      <c r="A58" s="142" t="s">
        <v>96</v>
      </c>
      <c r="B58" s="142"/>
      <c r="C58" s="142"/>
      <c r="D58" s="142"/>
      <c r="E58" s="142"/>
      <c r="F58" s="142"/>
      <c r="G58" s="142"/>
      <c r="H58" s="142"/>
      <c r="I58" s="142"/>
      <c r="J58" s="5"/>
    </row>
    <row r="59" spans="1:11" ht="13.6">
      <c r="A59" s="144" t="s">
        <v>97</v>
      </c>
      <c r="B59" s="145"/>
      <c r="C59" s="145"/>
      <c r="D59" s="145"/>
      <c r="E59" s="145"/>
      <c r="F59" s="145"/>
      <c r="G59" s="146"/>
      <c r="H59" s="91" t="s">
        <v>2</v>
      </c>
      <c r="I59" s="91" t="s">
        <v>1</v>
      </c>
      <c r="J59" s="5"/>
    </row>
    <row r="60" spans="1:11" ht="13.6">
      <c r="A60" s="34" t="s">
        <v>9</v>
      </c>
      <c r="B60" s="153" t="s">
        <v>100</v>
      </c>
      <c r="C60" s="154"/>
      <c r="D60" s="154"/>
      <c r="E60" s="154"/>
      <c r="F60" s="154"/>
      <c r="G60" s="154"/>
      <c r="H60" s="35">
        <f>(1/12*0.05)</f>
        <v>4.1666666666666666E-3</v>
      </c>
      <c r="I60" s="46">
        <f>$I$25*H60</f>
        <v>0.78083333333333338</v>
      </c>
      <c r="J60" s="5"/>
      <c r="K60" s="119"/>
    </row>
    <row r="61" spans="1:11" ht="13.6">
      <c r="A61" s="34" t="s">
        <v>10</v>
      </c>
      <c r="B61" s="149" t="s">
        <v>99</v>
      </c>
      <c r="C61" s="149"/>
      <c r="D61" s="149"/>
      <c r="E61" s="149"/>
      <c r="F61" s="149"/>
      <c r="G61" s="149"/>
      <c r="H61" s="35">
        <f>0.08*H60</f>
        <v>3.3333333333333332E-4</v>
      </c>
      <c r="I61" s="50">
        <f>H61*I25</f>
        <v>6.2466666666666663E-2</v>
      </c>
      <c r="J61" s="5"/>
    </row>
    <row r="62" spans="1:11" ht="13.6">
      <c r="A62" s="34" t="s">
        <v>11</v>
      </c>
      <c r="B62" s="153" t="s">
        <v>101</v>
      </c>
      <c r="C62" s="154"/>
      <c r="D62" s="154"/>
      <c r="E62" s="154"/>
      <c r="F62" s="154"/>
      <c r="G62" s="154"/>
      <c r="H62" s="39">
        <f>(0.5*H61)</f>
        <v>1.6666666666666666E-4</v>
      </c>
      <c r="I62" s="50">
        <f>$I$25*H62</f>
        <v>3.1233333333333332E-2</v>
      </c>
      <c r="J62" s="5"/>
      <c r="K62" s="119"/>
    </row>
    <row r="63" spans="1:11" ht="13.6">
      <c r="A63" s="34" t="s">
        <v>12</v>
      </c>
      <c r="B63" s="149" t="s">
        <v>98</v>
      </c>
      <c r="C63" s="149"/>
      <c r="D63" s="149"/>
      <c r="E63" s="149"/>
      <c r="F63" s="149"/>
      <c r="G63" s="149"/>
      <c r="H63" s="1">
        <f>((1/30)*7)/12</f>
        <v>1.9444444444444445E-2</v>
      </c>
      <c r="I63" s="50">
        <f>$I$25*H63</f>
        <v>3.6438888888888892</v>
      </c>
      <c r="J63" s="5"/>
    </row>
    <row r="64" spans="1:11" ht="13.6">
      <c r="A64" s="34" t="s">
        <v>13</v>
      </c>
      <c r="B64" s="149" t="s">
        <v>102</v>
      </c>
      <c r="C64" s="149"/>
      <c r="D64" s="149"/>
      <c r="E64" s="149"/>
      <c r="F64" s="149"/>
      <c r="G64" s="149"/>
      <c r="H64" s="44">
        <f>H42*H63</f>
        <v>7.1555555555555565E-3</v>
      </c>
      <c r="I64" s="50">
        <f>$I$25*H64</f>
        <v>1.3409511111111114</v>
      </c>
      <c r="J64" s="5"/>
    </row>
    <row r="65" spans="1:10" ht="13.6">
      <c r="A65" s="34" t="s">
        <v>14</v>
      </c>
      <c r="B65" s="153" t="s">
        <v>103</v>
      </c>
      <c r="C65" s="153"/>
      <c r="D65" s="153"/>
      <c r="E65" s="153"/>
      <c r="F65" s="153"/>
      <c r="G65" s="153"/>
      <c r="H65" s="37">
        <f>0.5*0.08*H63</f>
        <v>7.7777777777777784E-4</v>
      </c>
      <c r="I65" s="50">
        <f>$I$25*H65</f>
        <v>0.14575555555555558</v>
      </c>
      <c r="J65" s="5"/>
    </row>
    <row r="66" spans="1:10" ht="13.6">
      <c r="A66" s="106" t="s">
        <v>15</v>
      </c>
      <c r="B66" s="173" t="s">
        <v>160</v>
      </c>
      <c r="C66" s="174"/>
      <c r="D66" s="174"/>
      <c r="E66" s="174"/>
      <c r="F66" s="174"/>
      <c r="G66" s="175"/>
      <c r="H66" s="35">
        <f>0.08*0.5*0.9*((1)+(1/11)+(4/33))*100%</f>
        <v>4.3636363636363633E-2</v>
      </c>
      <c r="I66" s="50">
        <f>$I$25*H66</f>
        <v>8.1774545454545446</v>
      </c>
      <c r="J66" s="5"/>
    </row>
    <row r="67" spans="1:10" ht="13.6">
      <c r="A67" s="143" t="s">
        <v>104</v>
      </c>
      <c r="B67" s="143"/>
      <c r="C67" s="143"/>
      <c r="D67" s="143"/>
      <c r="E67" s="143"/>
      <c r="F67" s="143"/>
      <c r="G67" s="143"/>
      <c r="H67" s="7">
        <f>TRUNC(SUM(H60:H66),4)</f>
        <v>7.5600000000000001E-2</v>
      </c>
      <c r="I67" s="49">
        <f>SUM(I60:I66)</f>
        <v>14.182583434343435</v>
      </c>
      <c r="J67" s="5"/>
    </row>
    <row r="68" spans="1:10" ht="13.6">
      <c r="A68" s="155"/>
      <c r="B68" s="156"/>
      <c r="C68" s="156"/>
      <c r="D68" s="156"/>
      <c r="E68" s="156"/>
      <c r="F68" s="156"/>
      <c r="G68" s="156"/>
      <c r="H68" s="156"/>
      <c r="I68" s="156"/>
      <c r="J68" s="5"/>
    </row>
    <row r="69" spans="1:10" ht="14.3">
      <c r="A69" s="142" t="s">
        <v>105</v>
      </c>
      <c r="B69" s="142"/>
      <c r="C69" s="142"/>
      <c r="D69" s="142"/>
      <c r="E69" s="142"/>
      <c r="F69" s="142"/>
      <c r="G69" s="142"/>
      <c r="H69" s="142"/>
      <c r="I69" s="142"/>
      <c r="J69" s="5"/>
    </row>
    <row r="70" spans="1:10" ht="13.6">
      <c r="A70" s="144" t="s">
        <v>106</v>
      </c>
      <c r="B70" s="145"/>
      <c r="C70" s="145"/>
      <c r="D70" s="145"/>
      <c r="E70" s="145"/>
      <c r="F70" s="145"/>
      <c r="G70" s="146"/>
      <c r="H70" s="92" t="s">
        <v>2</v>
      </c>
      <c r="I70" s="92" t="s">
        <v>1</v>
      </c>
      <c r="J70" s="5"/>
    </row>
    <row r="71" spans="1:10" ht="13.6">
      <c r="A71" s="34" t="s">
        <v>9</v>
      </c>
      <c r="B71" s="157" t="s">
        <v>107</v>
      </c>
      <c r="C71" s="157"/>
      <c r="D71" s="157"/>
      <c r="E71" s="157"/>
      <c r="F71" s="157"/>
      <c r="G71" s="157"/>
      <c r="H71" s="8">
        <v>0</v>
      </c>
      <c r="I71" s="50">
        <f t="shared" ref="I71:I76" si="1">$I$25*H71</f>
        <v>0</v>
      </c>
      <c r="J71" s="5"/>
    </row>
    <row r="72" spans="1:10" ht="13.6">
      <c r="A72" s="43" t="s">
        <v>10</v>
      </c>
      <c r="B72" s="153" t="s">
        <v>108</v>
      </c>
      <c r="C72" s="154"/>
      <c r="D72" s="154"/>
      <c r="E72" s="154"/>
      <c r="F72" s="154"/>
      <c r="G72" s="154"/>
      <c r="H72" s="29">
        <v>8.2000000000000007E-3</v>
      </c>
      <c r="I72" s="46">
        <f t="shared" si="1"/>
        <v>1.5366800000000003</v>
      </c>
      <c r="J72" s="5"/>
    </row>
    <row r="73" spans="1:10" ht="13.6">
      <c r="A73" s="43" t="s">
        <v>11</v>
      </c>
      <c r="B73" s="154" t="s">
        <v>109</v>
      </c>
      <c r="C73" s="154"/>
      <c r="D73" s="154"/>
      <c r="E73" s="154"/>
      <c r="F73" s="154"/>
      <c r="G73" s="154"/>
      <c r="H73" s="29">
        <v>2.0000000000000001E-4</v>
      </c>
      <c r="I73" s="46">
        <f t="shared" si="1"/>
        <v>3.7480000000000006E-2</v>
      </c>
      <c r="J73" s="5"/>
    </row>
    <row r="74" spans="1:10" ht="13.6">
      <c r="A74" s="43" t="s">
        <v>12</v>
      </c>
      <c r="B74" s="153" t="s">
        <v>110</v>
      </c>
      <c r="C74" s="154"/>
      <c r="D74" s="154"/>
      <c r="E74" s="154"/>
      <c r="F74" s="154"/>
      <c r="G74" s="154"/>
      <c r="H74" s="35">
        <v>2.9999999999999997E-4</v>
      </c>
      <c r="I74" s="46">
        <f t="shared" si="1"/>
        <v>5.6219999999999999E-2</v>
      </c>
      <c r="J74" s="5"/>
    </row>
    <row r="75" spans="1:10" ht="13.6">
      <c r="A75" s="43" t="s">
        <v>13</v>
      </c>
      <c r="B75" s="149" t="s">
        <v>24</v>
      </c>
      <c r="C75" s="149"/>
      <c r="D75" s="149"/>
      <c r="E75" s="149"/>
      <c r="F75" s="149"/>
      <c r="G75" s="149"/>
      <c r="H75" s="29">
        <v>6.1000000000000004E-3</v>
      </c>
      <c r="I75" s="46">
        <f t="shared" si="1"/>
        <v>1.14314</v>
      </c>
      <c r="J75" s="5"/>
    </row>
    <row r="76" spans="1:10" ht="13.6">
      <c r="A76" s="34" t="s">
        <v>14</v>
      </c>
      <c r="B76" s="154" t="s">
        <v>3</v>
      </c>
      <c r="C76" s="154"/>
      <c r="D76" s="154"/>
      <c r="E76" s="154"/>
      <c r="F76" s="154"/>
      <c r="G76" s="154"/>
      <c r="H76" s="29">
        <v>0</v>
      </c>
      <c r="I76" s="46">
        <f t="shared" si="1"/>
        <v>0</v>
      </c>
      <c r="J76" s="5"/>
    </row>
    <row r="77" spans="1:10" ht="13.6">
      <c r="A77" s="143" t="s">
        <v>21</v>
      </c>
      <c r="B77" s="143"/>
      <c r="C77" s="143"/>
      <c r="D77" s="143"/>
      <c r="E77" s="143"/>
      <c r="F77" s="143"/>
      <c r="G77" s="143"/>
      <c r="H77" s="7">
        <f>TRUNC(SUM(H71:H76),4)</f>
        <v>1.4800000000000001E-2</v>
      </c>
      <c r="I77" s="49">
        <f>TRUNC(SUM(I71:I76),2)</f>
        <v>2.77</v>
      </c>
      <c r="J77" s="5"/>
    </row>
    <row r="78" spans="1:10" ht="13.6">
      <c r="A78" s="158"/>
      <c r="B78" s="159"/>
      <c r="C78" s="159"/>
      <c r="D78" s="159"/>
      <c r="E78" s="159"/>
      <c r="F78" s="159"/>
      <c r="G78" s="159"/>
      <c r="H78" s="159"/>
      <c r="I78" s="159"/>
      <c r="J78" s="5"/>
    </row>
    <row r="79" spans="1:10" ht="13.6">
      <c r="A79" s="144" t="s">
        <v>111</v>
      </c>
      <c r="B79" s="145"/>
      <c r="C79" s="145"/>
      <c r="D79" s="145"/>
      <c r="E79" s="145"/>
      <c r="F79" s="145"/>
      <c r="G79" s="146"/>
      <c r="H79" s="92" t="s">
        <v>2</v>
      </c>
      <c r="I79" s="92" t="s">
        <v>1</v>
      </c>
      <c r="J79" s="5"/>
    </row>
    <row r="80" spans="1:10" ht="13.6">
      <c r="A80" s="34" t="s">
        <v>9</v>
      </c>
      <c r="B80" s="157" t="s">
        <v>112</v>
      </c>
      <c r="C80" s="157"/>
      <c r="D80" s="157"/>
      <c r="E80" s="157"/>
      <c r="F80" s="157"/>
      <c r="G80" s="157"/>
      <c r="H80" s="8">
        <v>0</v>
      </c>
      <c r="I80" s="50">
        <f>$I$25*H80</f>
        <v>0</v>
      </c>
      <c r="J80" s="5"/>
    </row>
    <row r="81" spans="1:10" ht="13.6">
      <c r="A81" s="143" t="s">
        <v>23</v>
      </c>
      <c r="B81" s="143"/>
      <c r="C81" s="143"/>
      <c r="D81" s="143"/>
      <c r="E81" s="143"/>
      <c r="F81" s="143"/>
      <c r="G81" s="143"/>
      <c r="H81" s="7">
        <f>TRUNC(SUM(H80),4)</f>
        <v>0</v>
      </c>
      <c r="I81" s="49">
        <f>TRUNC(SUM(I80),2)</f>
        <v>0</v>
      </c>
      <c r="J81" s="5"/>
    </row>
    <row r="82" spans="1:10" ht="13.6">
      <c r="A82" s="220"/>
      <c r="B82" s="221"/>
      <c r="C82" s="221"/>
      <c r="D82" s="221"/>
      <c r="E82" s="221"/>
      <c r="F82" s="221"/>
      <c r="G82" s="221"/>
      <c r="H82" s="221"/>
      <c r="I82" s="221"/>
      <c r="J82" s="5"/>
    </row>
    <row r="83" spans="1:10" ht="14.3">
      <c r="A83" s="142" t="s">
        <v>113</v>
      </c>
      <c r="B83" s="142"/>
      <c r="C83" s="142"/>
      <c r="D83" s="142"/>
      <c r="E83" s="142"/>
      <c r="F83" s="142"/>
      <c r="G83" s="142"/>
      <c r="H83" s="142"/>
      <c r="I83" s="142"/>
      <c r="J83" s="5"/>
    </row>
    <row r="84" spans="1:10" ht="13.6">
      <c r="A84" s="151" t="s">
        <v>114</v>
      </c>
      <c r="B84" s="151"/>
      <c r="C84" s="151"/>
      <c r="D84" s="151"/>
      <c r="E84" s="151"/>
      <c r="F84" s="151"/>
      <c r="G84" s="151"/>
      <c r="H84" s="151"/>
      <c r="I84" s="92" t="s">
        <v>1</v>
      </c>
      <c r="J84" s="5"/>
    </row>
    <row r="85" spans="1:10" ht="13.6">
      <c r="A85" s="34" t="s">
        <v>27</v>
      </c>
      <c r="B85" s="152" t="s">
        <v>108</v>
      </c>
      <c r="C85" s="152"/>
      <c r="D85" s="152"/>
      <c r="E85" s="152"/>
      <c r="F85" s="152"/>
      <c r="G85" s="152"/>
      <c r="H85" s="152"/>
      <c r="I85" s="45">
        <f>I77</f>
        <v>2.77</v>
      </c>
      <c r="J85" s="5"/>
    </row>
    <row r="86" spans="1:10" ht="13.6">
      <c r="A86" s="43" t="s">
        <v>28</v>
      </c>
      <c r="B86" s="152" t="s">
        <v>115</v>
      </c>
      <c r="C86" s="152"/>
      <c r="D86" s="152"/>
      <c r="E86" s="152"/>
      <c r="F86" s="152"/>
      <c r="G86" s="152"/>
      <c r="H86" s="152"/>
      <c r="I86" s="46">
        <f>I81</f>
        <v>0</v>
      </c>
      <c r="J86" s="5"/>
    </row>
    <row r="87" spans="1:10" ht="13.6">
      <c r="A87" s="143" t="s">
        <v>116</v>
      </c>
      <c r="B87" s="143"/>
      <c r="C87" s="143"/>
      <c r="D87" s="143"/>
      <c r="E87" s="143"/>
      <c r="F87" s="143"/>
      <c r="G87" s="143"/>
      <c r="H87" s="143"/>
      <c r="I87" s="47">
        <f>TRUNC(SUM(I85:I86),2)</f>
        <v>2.77</v>
      </c>
      <c r="J87" s="5"/>
    </row>
    <row r="88" spans="1:10" ht="13.6">
      <c r="A88" s="147"/>
      <c r="B88" s="148"/>
      <c r="C88" s="148"/>
      <c r="D88" s="148"/>
      <c r="E88" s="148"/>
      <c r="F88" s="148"/>
      <c r="G88" s="148"/>
      <c r="H88" s="148"/>
      <c r="I88" s="148"/>
      <c r="J88" s="5"/>
    </row>
    <row r="89" spans="1:10" ht="14.3">
      <c r="A89" s="142" t="s">
        <v>117</v>
      </c>
      <c r="B89" s="142"/>
      <c r="C89" s="142"/>
      <c r="D89" s="142"/>
      <c r="E89" s="142"/>
      <c r="F89" s="142"/>
      <c r="G89" s="142"/>
      <c r="H89" s="142"/>
      <c r="I89" s="142"/>
      <c r="J89" s="5"/>
    </row>
    <row r="90" spans="1:10" ht="13.6">
      <c r="A90" s="144" t="s">
        <v>18</v>
      </c>
      <c r="B90" s="145"/>
      <c r="C90" s="145"/>
      <c r="D90" s="145"/>
      <c r="E90" s="145"/>
      <c r="F90" s="145"/>
      <c r="G90" s="146"/>
      <c r="H90" s="92"/>
      <c r="I90" s="92" t="s">
        <v>1</v>
      </c>
      <c r="J90" s="5"/>
    </row>
    <row r="91" spans="1:10" ht="13.6">
      <c r="A91" s="34" t="s">
        <v>9</v>
      </c>
      <c r="B91" s="150" t="s">
        <v>118</v>
      </c>
      <c r="C91" s="150"/>
      <c r="D91" s="150"/>
      <c r="E91" s="150"/>
      <c r="F91" s="150"/>
      <c r="G91" s="150"/>
      <c r="H91" s="42" t="s">
        <v>0</v>
      </c>
      <c r="I91" s="45">
        <f>Inf_BÁSICAS!C30</f>
        <v>0</v>
      </c>
      <c r="J91" s="5"/>
    </row>
    <row r="92" spans="1:10" ht="13.6">
      <c r="A92" s="34" t="s">
        <v>10</v>
      </c>
      <c r="B92" s="150" t="s">
        <v>19</v>
      </c>
      <c r="C92" s="150"/>
      <c r="D92" s="150"/>
      <c r="E92" s="150"/>
      <c r="F92" s="150"/>
      <c r="G92" s="150"/>
      <c r="H92" s="42" t="s">
        <v>0</v>
      </c>
      <c r="I92" s="45">
        <v>0</v>
      </c>
      <c r="J92" s="5"/>
    </row>
    <row r="93" spans="1:10" ht="13.6">
      <c r="A93" s="51" t="s">
        <v>11</v>
      </c>
      <c r="B93" s="150" t="s">
        <v>20</v>
      </c>
      <c r="C93" s="150"/>
      <c r="D93" s="150"/>
      <c r="E93" s="150"/>
      <c r="F93" s="150"/>
      <c r="G93" s="150"/>
      <c r="H93" s="42" t="s">
        <v>0</v>
      </c>
      <c r="I93" s="45">
        <v>0</v>
      </c>
      <c r="J93" s="5"/>
    </row>
    <row r="94" spans="1:10" ht="13.6">
      <c r="A94" s="51" t="s">
        <v>12</v>
      </c>
      <c r="B94" s="160" t="s">
        <v>3</v>
      </c>
      <c r="C94" s="160"/>
      <c r="D94" s="160"/>
      <c r="E94" s="160"/>
      <c r="F94" s="160"/>
      <c r="G94" s="160"/>
      <c r="H94" s="42" t="s">
        <v>0</v>
      </c>
      <c r="I94" s="45">
        <v>0</v>
      </c>
      <c r="J94" s="5"/>
    </row>
    <row r="95" spans="1:10" ht="13.6">
      <c r="A95" s="143" t="s">
        <v>119</v>
      </c>
      <c r="B95" s="143"/>
      <c r="C95" s="143"/>
      <c r="D95" s="143"/>
      <c r="E95" s="143"/>
      <c r="F95" s="143"/>
      <c r="G95" s="143"/>
      <c r="H95" s="7" t="s">
        <v>0</v>
      </c>
      <c r="I95" s="49">
        <f>TRUNC(SUM(I91:I94),2)</f>
        <v>0</v>
      </c>
      <c r="J95" s="5"/>
    </row>
    <row r="96" spans="1:10" ht="13.6">
      <c r="A96" s="147"/>
      <c r="B96" s="148"/>
      <c r="C96" s="148"/>
      <c r="D96" s="148"/>
      <c r="E96" s="148"/>
      <c r="F96" s="148"/>
      <c r="G96" s="148"/>
      <c r="H96" s="148"/>
      <c r="I96" s="148"/>
      <c r="J96" s="5"/>
    </row>
    <row r="97" spans="1:12" ht="14.3">
      <c r="A97" s="142" t="s">
        <v>120</v>
      </c>
      <c r="B97" s="142"/>
      <c r="C97" s="142"/>
      <c r="D97" s="142"/>
      <c r="E97" s="142"/>
      <c r="F97" s="142"/>
      <c r="G97" s="142"/>
      <c r="H97" s="142"/>
      <c r="I97" s="142"/>
      <c r="J97" s="5"/>
    </row>
    <row r="98" spans="1:12" ht="13.6">
      <c r="A98" s="144" t="s">
        <v>26</v>
      </c>
      <c r="B98" s="145"/>
      <c r="C98" s="145"/>
      <c r="D98" s="145"/>
      <c r="E98" s="145"/>
      <c r="F98" s="145"/>
      <c r="G98" s="146"/>
      <c r="H98" s="92" t="s">
        <v>2</v>
      </c>
      <c r="I98" s="92" t="s">
        <v>1</v>
      </c>
      <c r="J98" s="5"/>
    </row>
    <row r="99" spans="1:12" ht="13.6">
      <c r="A99" s="34" t="s">
        <v>9</v>
      </c>
      <c r="B99" s="149" t="s">
        <v>29</v>
      </c>
      <c r="C99" s="149"/>
      <c r="D99" s="149"/>
      <c r="E99" s="149"/>
      <c r="F99" s="149"/>
      <c r="G99" s="149"/>
      <c r="H99" s="53">
        <f>Inf_BÁSICAS!C31</f>
        <v>0</v>
      </c>
      <c r="I99" s="52">
        <f>TRUNC(H99*I114,2)</f>
        <v>0</v>
      </c>
      <c r="J99" s="5"/>
    </row>
    <row r="100" spans="1:12" ht="13.6">
      <c r="A100" s="43" t="s">
        <v>10</v>
      </c>
      <c r="B100" s="149" t="s">
        <v>4</v>
      </c>
      <c r="C100" s="149"/>
      <c r="D100" s="149"/>
      <c r="E100" s="149"/>
      <c r="F100" s="149"/>
      <c r="G100" s="149"/>
      <c r="H100" s="53">
        <f>Inf_BÁSICAS!C32</f>
        <v>0</v>
      </c>
      <c r="I100" s="52">
        <f>TRUNC(H100*(I99+I114),2)</f>
        <v>0</v>
      </c>
      <c r="J100" s="5"/>
    </row>
    <row r="101" spans="1:12" ht="13.6">
      <c r="A101" s="34" t="s">
        <v>11</v>
      </c>
      <c r="B101" s="222" t="s">
        <v>61</v>
      </c>
      <c r="C101" s="222"/>
      <c r="D101" s="222"/>
      <c r="E101" s="222"/>
      <c r="F101" s="222"/>
      <c r="G101" s="222"/>
      <c r="H101" s="117">
        <f>SUM(H102:H104)</f>
        <v>8.6499999999999994E-2</v>
      </c>
      <c r="I101" s="118">
        <f>((I99+I100+I114)/(1-H101))-(I99+I100+I114)</f>
        <v>28.030355774493728</v>
      </c>
      <c r="J101" s="5"/>
    </row>
    <row r="102" spans="1:12" ht="13.6">
      <c r="A102" s="43" t="s">
        <v>62</v>
      </c>
      <c r="B102" s="149" t="s">
        <v>58</v>
      </c>
      <c r="C102" s="149"/>
      <c r="D102" s="149"/>
      <c r="E102" s="149"/>
      <c r="F102" s="149"/>
      <c r="G102" s="149"/>
      <c r="H102" s="32">
        <v>6.4999999999999997E-3</v>
      </c>
      <c r="I102" s="54">
        <f>((H102*$I$101)/$H$101)</f>
        <v>2.1063273125342108</v>
      </c>
      <c r="J102" s="5"/>
    </row>
    <row r="103" spans="1:12" ht="13.6">
      <c r="A103" s="43" t="s">
        <v>63</v>
      </c>
      <c r="B103" s="149" t="s">
        <v>59</v>
      </c>
      <c r="C103" s="149"/>
      <c r="D103" s="149"/>
      <c r="E103" s="149"/>
      <c r="F103" s="149"/>
      <c r="G103" s="149"/>
      <c r="H103" s="32">
        <v>0.03</v>
      </c>
      <c r="I103" s="54">
        <f>((H103*$I$101)/$H$101)</f>
        <v>9.7215106732348193</v>
      </c>
      <c r="J103" s="5"/>
    </row>
    <row r="104" spans="1:12" ht="13.6">
      <c r="A104" s="43" t="s">
        <v>64</v>
      </c>
      <c r="B104" s="149" t="s">
        <v>60</v>
      </c>
      <c r="C104" s="149"/>
      <c r="D104" s="149"/>
      <c r="E104" s="149"/>
      <c r="F104" s="149"/>
      <c r="G104" s="149"/>
      <c r="H104" s="32">
        <v>0.05</v>
      </c>
      <c r="I104" s="54">
        <f>((H104*$I$101)/$H$101)</f>
        <v>16.202517788724702</v>
      </c>
      <c r="J104" s="5"/>
    </row>
    <row r="105" spans="1:12" ht="13.6">
      <c r="A105" s="143" t="s">
        <v>121</v>
      </c>
      <c r="B105" s="143"/>
      <c r="C105" s="143"/>
      <c r="D105" s="143"/>
      <c r="E105" s="143"/>
      <c r="F105" s="143"/>
      <c r="G105" s="143"/>
      <c r="H105" s="115">
        <f>SUM(H99:H104)</f>
        <v>0.17299999999999999</v>
      </c>
      <c r="I105" s="47">
        <f>TRUNC(SUM(I99+I100+I102+I103+I104),2)</f>
        <v>28.03</v>
      </c>
      <c r="J105" s="5"/>
    </row>
    <row r="106" spans="1:12">
      <c r="A106" s="10"/>
      <c r="B106" s="194"/>
      <c r="C106" s="194"/>
      <c r="D106" s="194"/>
      <c r="E106" s="194"/>
      <c r="F106" s="194"/>
      <c r="G106" s="194"/>
      <c r="H106" s="194"/>
      <c r="I106" s="194"/>
    </row>
    <row r="107" spans="1:12" ht="14.3">
      <c r="A107" s="142" t="s">
        <v>122</v>
      </c>
      <c r="B107" s="142"/>
      <c r="C107" s="142"/>
      <c r="D107" s="142"/>
      <c r="E107" s="142"/>
      <c r="F107" s="142"/>
      <c r="G107" s="142"/>
      <c r="H107" s="142"/>
      <c r="I107" s="142"/>
      <c r="K107" s="36"/>
    </row>
    <row r="108" spans="1:12" ht="13.6">
      <c r="A108" s="151" t="s">
        <v>30</v>
      </c>
      <c r="B108" s="151"/>
      <c r="C108" s="151"/>
      <c r="D108" s="151"/>
      <c r="E108" s="151"/>
      <c r="F108" s="151"/>
      <c r="G108" s="151"/>
      <c r="H108" s="151"/>
      <c r="I108" s="92" t="s">
        <v>1</v>
      </c>
    </row>
    <row r="109" spans="1:12">
      <c r="A109" s="41" t="s">
        <v>9</v>
      </c>
      <c r="B109" s="193" t="str">
        <f>A19</f>
        <v>MÓDULO 1 - COMPOSIÇÃO DA REMUNERAÇÃO</v>
      </c>
      <c r="C109" s="193"/>
      <c r="D109" s="193"/>
      <c r="E109" s="193"/>
      <c r="F109" s="193"/>
      <c r="G109" s="193"/>
      <c r="H109" s="193"/>
      <c r="I109" s="52">
        <f>I25</f>
        <v>187.4</v>
      </c>
    </row>
    <row r="110" spans="1:12">
      <c r="A110" s="55" t="s">
        <v>10</v>
      </c>
      <c r="B110" s="193" t="str">
        <f>A27</f>
        <v>MÓDULO 2 – ENCARGOS E BENEFÍCIOS ANUAIS, MENSAIS E DIÁRIOS</v>
      </c>
      <c r="C110" s="193"/>
      <c r="D110" s="193"/>
      <c r="E110" s="193"/>
      <c r="F110" s="193"/>
      <c r="G110" s="193"/>
      <c r="H110" s="193"/>
      <c r="I110" s="54">
        <f>I56</f>
        <v>91.67</v>
      </c>
    </row>
    <row r="111" spans="1:12" ht="13.6">
      <c r="A111" s="55" t="s">
        <v>11</v>
      </c>
      <c r="B111" s="193" t="str">
        <f>A58</f>
        <v>MÓDULO 3 – PROVISÃO PARA RESCISÃO</v>
      </c>
      <c r="C111" s="193"/>
      <c r="D111" s="193"/>
      <c r="E111" s="193"/>
      <c r="F111" s="193"/>
      <c r="G111" s="193"/>
      <c r="H111" s="193"/>
      <c r="I111" s="54">
        <f>I67</f>
        <v>14.182583434343435</v>
      </c>
      <c r="K111" s="36"/>
    </row>
    <row r="112" spans="1:12" ht="13.6">
      <c r="A112" s="56" t="s">
        <v>12</v>
      </c>
      <c r="B112" s="193" t="str">
        <f>A69</f>
        <v>MÓDULO 4 – CUSTO DE REPOSIÇÃO DO PROFISSIONAL AUSENTE</v>
      </c>
      <c r="C112" s="193"/>
      <c r="D112" s="193"/>
      <c r="E112" s="193"/>
      <c r="F112" s="193"/>
      <c r="G112" s="193"/>
      <c r="H112" s="193"/>
      <c r="I112" s="54">
        <f>I87</f>
        <v>2.77</v>
      </c>
      <c r="K112" s="36"/>
      <c r="L112" s="33"/>
    </row>
    <row r="113" spans="1:13">
      <c r="A113" s="57" t="s">
        <v>13</v>
      </c>
      <c r="B113" s="193" t="str">
        <f>A89</f>
        <v>MÓDULO 5 – INSUMOS DIVERSOS</v>
      </c>
      <c r="C113" s="193"/>
      <c r="D113" s="193"/>
      <c r="E113" s="193"/>
      <c r="F113" s="193"/>
      <c r="G113" s="193"/>
      <c r="H113" s="193"/>
      <c r="I113" s="54">
        <f>I95</f>
        <v>0</v>
      </c>
    </row>
    <row r="114" spans="1:13" ht="13.6">
      <c r="A114" s="43"/>
      <c r="B114" s="143" t="s">
        <v>123</v>
      </c>
      <c r="C114" s="143"/>
      <c r="D114" s="143"/>
      <c r="E114" s="143"/>
      <c r="F114" s="143"/>
      <c r="G114" s="143"/>
      <c r="H114" s="143"/>
      <c r="I114" s="47">
        <f>TRUNC(SUM(I109:I113),2)</f>
        <v>296.02</v>
      </c>
      <c r="K114" s="33"/>
      <c r="L114" s="33"/>
      <c r="M114" s="33"/>
    </row>
    <row r="115" spans="1:13">
      <c r="A115" s="56" t="s">
        <v>14</v>
      </c>
      <c r="B115" s="193" t="str">
        <f>A97</f>
        <v>MÓDULO 6 – CUSTOS INDIRETOS, TRIBUTOS E LUCRO</v>
      </c>
      <c r="C115" s="193"/>
      <c r="D115" s="193"/>
      <c r="E115" s="193"/>
      <c r="F115" s="193"/>
      <c r="G115" s="193"/>
      <c r="H115" s="193"/>
      <c r="I115" s="50">
        <f>I105</f>
        <v>28.03</v>
      </c>
    </row>
    <row r="116" spans="1:13" ht="13.6">
      <c r="A116" s="143" t="s">
        <v>124</v>
      </c>
      <c r="B116" s="143"/>
      <c r="C116" s="143"/>
      <c r="D116" s="143"/>
      <c r="E116" s="143"/>
      <c r="F116" s="143"/>
      <c r="G116" s="143"/>
      <c r="H116" s="143"/>
      <c r="I116" s="47">
        <f>TRUNC(SUM(I114:I115),2)</f>
        <v>324.05</v>
      </c>
      <c r="K116" s="33"/>
      <c r="L116" s="33"/>
    </row>
    <row r="117" spans="1:13">
      <c r="I117" s="33"/>
    </row>
    <row r="118" spans="1:13" ht="14.3" hidden="1" thickBot="1">
      <c r="A118" s="10"/>
      <c r="B118" s="180" t="s">
        <v>32</v>
      </c>
      <c r="C118" s="180"/>
      <c r="D118" s="180"/>
      <c r="E118" s="180"/>
      <c r="F118" s="180"/>
      <c r="G118" s="180"/>
      <c r="H118" s="3"/>
      <c r="I118" s="3"/>
    </row>
    <row r="119" spans="1:13" ht="40.6" hidden="1" customHeight="1" thickBot="1">
      <c r="A119" s="187" t="s">
        <v>34</v>
      </c>
      <c r="B119" s="188"/>
      <c r="C119" s="187" t="s">
        <v>35</v>
      </c>
      <c r="D119" s="188"/>
      <c r="E119" s="187" t="s">
        <v>37</v>
      </c>
      <c r="F119" s="188"/>
      <c r="G119" s="25" t="s">
        <v>36</v>
      </c>
      <c r="H119" s="26" t="s">
        <v>33</v>
      </c>
      <c r="I119" s="11" t="s">
        <v>1</v>
      </c>
    </row>
    <row r="120" spans="1:13" hidden="1">
      <c r="A120" s="191" t="s">
        <v>38</v>
      </c>
      <c r="B120" s="192"/>
      <c r="C120" s="201" t="s">
        <v>42</v>
      </c>
      <c r="D120" s="202"/>
      <c r="E120" s="189"/>
      <c r="F120" s="190"/>
      <c r="G120" s="15" t="s">
        <v>42</v>
      </c>
      <c r="H120" s="21"/>
      <c r="I120" s="18">
        <v>0</v>
      </c>
    </row>
    <row r="121" spans="1:13" hidden="1">
      <c r="A121" s="203" t="s">
        <v>39</v>
      </c>
      <c r="B121" s="204"/>
      <c r="C121" s="197" t="s">
        <v>42</v>
      </c>
      <c r="D121" s="198"/>
      <c r="E121" s="199"/>
      <c r="F121" s="200"/>
      <c r="G121" s="6" t="s">
        <v>42</v>
      </c>
      <c r="H121" s="22"/>
      <c r="I121" s="19">
        <v>0</v>
      </c>
    </row>
    <row r="122" spans="1:13" hidden="1">
      <c r="A122" s="203" t="s">
        <v>40</v>
      </c>
      <c r="B122" s="204"/>
      <c r="C122" s="197" t="s">
        <v>42</v>
      </c>
      <c r="D122" s="198"/>
      <c r="E122" s="199"/>
      <c r="F122" s="200"/>
      <c r="G122" s="6" t="s">
        <v>42</v>
      </c>
      <c r="H122" s="22"/>
      <c r="I122" s="19">
        <v>0</v>
      </c>
    </row>
    <row r="123" spans="1:13" hidden="1">
      <c r="A123" s="203" t="s">
        <v>41</v>
      </c>
      <c r="B123" s="204"/>
      <c r="C123" s="197" t="s">
        <v>42</v>
      </c>
      <c r="D123" s="198"/>
      <c r="E123" s="199"/>
      <c r="F123" s="200"/>
      <c r="G123" s="6" t="s">
        <v>42</v>
      </c>
      <c r="H123" s="22"/>
      <c r="I123" s="19">
        <v>0</v>
      </c>
    </row>
    <row r="124" spans="1:13" ht="13.6" hidden="1">
      <c r="A124" s="217"/>
      <c r="B124" s="155"/>
      <c r="C124" s="199"/>
      <c r="D124" s="200"/>
      <c r="E124" s="199"/>
      <c r="F124" s="200"/>
      <c r="G124" s="16"/>
      <c r="H124" s="23"/>
      <c r="I124" s="19"/>
    </row>
    <row r="125" spans="1:13" ht="14.3" hidden="1" thickBot="1">
      <c r="A125" s="218"/>
      <c r="B125" s="219"/>
      <c r="C125" s="195"/>
      <c r="D125" s="196"/>
      <c r="E125" s="195"/>
      <c r="F125" s="196"/>
      <c r="G125" s="17"/>
      <c r="H125" s="24"/>
      <c r="I125" s="20"/>
    </row>
    <row r="126" spans="1:13" ht="14.3" hidden="1" thickBot="1">
      <c r="A126" s="214" t="s">
        <v>43</v>
      </c>
      <c r="B126" s="215"/>
      <c r="C126" s="215"/>
      <c r="D126" s="215"/>
      <c r="E126" s="215"/>
      <c r="F126" s="215"/>
      <c r="G126" s="215"/>
      <c r="H126" s="216"/>
      <c r="I126" s="9">
        <f>SUM(I124:I125)</f>
        <v>0</v>
      </c>
    </row>
    <row r="127" spans="1:13" hidden="1"/>
    <row r="128" spans="1:13" ht="14.3" hidden="1" thickBot="1">
      <c r="A128" s="10" t="s">
        <v>44</v>
      </c>
      <c r="B128" s="180" t="s">
        <v>45</v>
      </c>
      <c r="C128" s="180"/>
      <c r="D128" s="180"/>
      <c r="E128" s="180"/>
      <c r="F128" s="180"/>
      <c r="G128" s="180"/>
      <c r="H128" s="3"/>
      <c r="I128" s="3"/>
    </row>
    <row r="129" spans="1:9" ht="14.3" hidden="1" thickBot="1">
      <c r="A129" s="208" t="s">
        <v>46</v>
      </c>
      <c r="B129" s="209"/>
      <c r="C129" s="209"/>
      <c r="D129" s="209"/>
      <c r="E129" s="209"/>
      <c r="F129" s="209"/>
      <c r="G129" s="209"/>
      <c r="H129" s="209"/>
      <c r="I129" s="210"/>
    </row>
    <row r="130" spans="1:9" ht="14.3" hidden="1" thickBot="1">
      <c r="A130" s="27"/>
      <c r="B130" s="211" t="s">
        <v>47</v>
      </c>
      <c r="C130" s="212"/>
      <c r="D130" s="212"/>
      <c r="E130" s="212"/>
      <c r="F130" s="212"/>
      <c r="G130" s="212"/>
      <c r="H130" s="213"/>
      <c r="I130" s="11" t="s">
        <v>1</v>
      </c>
    </row>
    <row r="131" spans="1:9" hidden="1">
      <c r="A131" s="2" t="s">
        <v>9</v>
      </c>
      <c r="B131" s="181" t="s">
        <v>48</v>
      </c>
      <c r="C131" s="182"/>
      <c r="D131" s="182"/>
      <c r="E131" s="182"/>
      <c r="F131" s="182"/>
      <c r="G131" s="182"/>
      <c r="H131" s="183"/>
      <c r="I131" s="14">
        <f>I102</f>
        <v>2.1063273125342108</v>
      </c>
    </row>
    <row r="132" spans="1:9" hidden="1">
      <c r="A132" s="12" t="s">
        <v>10</v>
      </c>
      <c r="B132" s="184" t="s">
        <v>49</v>
      </c>
      <c r="C132" s="185"/>
      <c r="D132" s="185"/>
      <c r="E132" s="185"/>
      <c r="F132" s="185"/>
      <c r="G132" s="185"/>
      <c r="H132" s="186"/>
      <c r="I132" s="13" t="e">
        <f>#REF!</f>
        <v>#REF!</v>
      </c>
    </row>
    <row r="133" spans="1:9" ht="13.6" hidden="1" thickBot="1">
      <c r="A133" s="12" t="s">
        <v>11</v>
      </c>
      <c r="B133" s="205" t="s">
        <v>50</v>
      </c>
      <c r="C133" s="206"/>
      <c r="D133" s="206"/>
      <c r="E133" s="206"/>
      <c r="F133" s="206"/>
      <c r="G133" s="206"/>
      <c r="H133" s="207"/>
      <c r="I133" s="13">
        <f>I105</f>
        <v>28.03</v>
      </c>
    </row>
    <row r="134" spans="1:9" ht="14.3" hidden="1" thickBot="1">
      <c r="A134" s="177" t="s">
        <v>25</v>
      </c>
      <c r="B134" s="178"/>
      <c r="C134" s="178"/>
      <c r="D134" s="178"/>
      <c r="E134" s="178"/>
      <c r="F134" s="178"/>
      <c r="G134" s="178"/>
      <c r="H134" s="179"/>
      <c r="I134" s="9" t="e">
        <f>SUM(I131:I133)</f>
        <v>#REF!</v>
      </c>
    </row>
    <row r="135" spans="1:9" hidden="1">
      <c r="A135" s="28" t="s">
        <v>22</v>
      </c>
      <c r="B135" t="s">
        <v>51</v>
      </c>
    </row>
    <row r="136" spans="1:9" hidden="1"/>
    <row r="137" spans="1:9" hidden="1"/>
    <row r="138" spans="1:9" ht="13.6">
      <c r="A138" s="38"/>
      <c r="B138" s="38"/>
    </row>
    <row r="139" spans="1:9" ht="13.6">
      <c r="A139" s="36"/>
      <c r="B139" s="38"/>
      <c r="E139" s="40"/>
    </row>
    <row r="142" spans="1:9">
      <c r="A142" s="40"/>
    </row>
    <row r="143" spans="1:9">
      <c r="A143" s="40"/>
    </row>
  </sheetData>
  <sheetProtection sheet="1" objects="1" scenarios="1"/>
  <mergeCells count="147">
    <mergeCell ref="A1:I1"/>
    <mergeCell ref="A98:G98"/>
    <mergeCell ref="B118:G118"/>
    <mergeCell ref="B115:H115"/>
    <mergeCell ref="A116:H116"/>
    <mergeCell ref="B102:G102"/>
    <mergeCell ref="B103:G103"/>
    <mergeCell ref="B24:G24"/>
    <mergeCell ref="A25:H25"/>
    <mergeCell ref="B45:G45"/>
    <mergeCell ref="B46:G46"/>
    <mergeCell ref="B47:G47"/>
    <mergeCell ref="B94:G94"/>
    <mergeCell ref="A27:I27"/>
    <mergeCell ref="B92:G92"/>
    <mergeCell ref="B91:G91"/>
    <mergeCell ref="A33:G33"/>
    <mergeCell ref="B34:G34"/>
    <mergeCell ref="B37:G37"/>
    <mergeCell ref="B38:G38"/>
    <mergeCell ref="B40:G40"/>
    <mergeCell ref="B41:G41"/>
    <mergeCell ref="B36:G36"/>
    <mergeCell ref="B39:G39"/>
    <mergeCell ref="B66:G66"/>
    <mergeCell ref="C122:D122"/>
    <mergeCell ref="A121:B121"/>
    <mergeCell ref="A122:B122"/>
    <mergeCell ref="B133:H133"/>
    <mergeCell ref="A129:I129"/>
    <mergeCell ref="B130:H130"/>
    <mergeCell ref="E121:F121"/>
    <mergeCell ref="E122:F122"/>
    <mergeCell ref="A126:H126"/>
    <mergeCell ref="A123:B123"/>
    <mergeCell ref="A124:B124"/>
    <mergeCell ref="A125:B125"/>
    <mergeCell ref="E123:F123"/>
    <mergeCell ref="B71:G71"/>
    <mergeCell ref="B72:G72"/>
    <mergeCell ref="B73:G73"/>
    <mergeCell ref="A82:I82"/>
    <mergeCell ref="A69:I69"/>
    <mergeCell ref="A70:G70"/>
    <mergeCell ref="B100:G100"/>
    <mergeCell ref="B101:G101"/>
    <mergeCell ref="A107:I107"/>
    <mergeCell ref="B112:H112"/>
    <mergeCell ref="A134:H134"/>
    <mergeCell ref="B128:G128"/>
    <mergeCell ref="B131:H131"/>
    <mergeCell ref="B132:H132"/>
    <mergeCell ref="E119:F119"/>
    <mergeCell ref="E120:F120"/>
    <mergeCell ref="A120:B120"/>
    <mergeCell ref="B104:G104"/>
    <mergeCell ref="A108:H108"/>
    <mergeCell ref="B113:H113"/>
    <mergeCell ref="B114:H114"/>
    <mergeCell ref="B106:I106"/>
    <mergeCell ref="B109:H109"/>
    <mergeCell ref="B110:H110"/>
    <mergeCell ref="B111:H111"/>
    <mergeCell ref="A119:B119"/>
    <mergeCell ref="E125:F125"/>
    <mergeCell ref="C123:D123"/>
    <mergeCell ref="C124:D124"/>
    <mergeCell ref="C125:D125"/>
    <mergeCell ref="E124:F124"/>
    <mergeCell ref="C119:D119"/>
    <mergeCell ref="C120:D120"/>
    <mergeCell ref="C121:D121"/>
    <mergeCell ref="A18:I18"/>
    <mergeCell ref="A12:I12"/>
    <mergeCell ref="A2:I2"/>
    <mergeCell ref="A10:B10"/>
    <mergeCell ref="A9:B9"/>
    <mergeCell ref="C9:D9"/>
    <mergeCell ref="E9:I9"/>
    <mergeCell ref="A8:I8"/>
    <mergeCell ref="C10:D10"/>
    <mergeCell ref="E10:I10"/>
    <mergeCell ref="B3:H3"/>
    <mergeCell ref="B4:H4"/>
    <mergeCell ref="B5:H5"/>
    <mergeCell ref="B6:H6"/>
    <mergeCell ref="B13:H13"/>
    <mergeCell ref="B14:H14"/>
    <mergeCell ref="B15:H15"/>
    <mergeCell ref="B16:H16"/>
    <mergeCell ref="B17:H17"/>
    <mergeCell ref="A28:G28"/>
    <mergeCell ref="B29:G29"/>
    <mergeCell ref="B30:G30"/>
    <mergeCell ref="A31:G31"/>
    <mergeCell ref="B48:G48"/>
    <mergeCell ref="A49:H49"/>
    <mergeCell ref="A50:I50"/>
    <mergeCell ref="A51:I51"/>
    <mergeCell ref="A19:I19"/>
    <mergeCell ref="B20:G20"/>
    <mergeCell ref="B21:G21"/>
    <mergeCell ref="B22:G22"/>
    <mergeCell ref="B23:G23"/>
    <mergeCell ref="A42:G42"/>
    <mergeCell ref="A32:I32"/>
    <mergeCell ref="B35:G35"/>
    <mergeCell ref="A43:I43"/>
    <mergeCell ref="A44:G44"/>
    <mergeCell ref="A52:H52"/>
    <mergeCell ref="B53:H53"/>
    <mergeCell ref="B54:H54"/>
    <mergeCell ref="B74:G74"/>
    <mergeCell ref="B55:H55"/>
    <mergeCell ref="A56:H56"/>
    <mergeCell ref="A67:G67"/>
    <mergeCell ref="A81:G81"/>
    <mergeCell ref="A68:I68"/>
    <mergeCell ref="A57:I57"/>
    <mergeCell ref="A58:I58"/>
    <mergeCell ref="B60:G60"/>
    <mergeCell ref="B61:G61"/>
    <mergeCell ref="B62:G62"/>
    <mergeCell ref="B63:G63"/>
    <mergeCell ref="B64:G64"/>
    <mergeCell ref="B65:G65"/>
    <mergeCell ref="A59:G59"/>
    <mergeCell ref="B76:G76"/>
    <mergeCell ref="B75:G75"/>
    <mergeCell ref="A77:G77"/>
    <mergeCell ref="A79:G79"/>
    <mergeCell ref="B80:G80"/>
    <mergeCell ref="A78:I78"/>
    <mergeCell ref="A83:I83"/>
    <mergeCell ref="A105:G105"/>
    <mergeCell ref="A90:G90"/>
    <mergeCell ref="A95:G95"/>
    <mergeCell ref="A96:I96"/>
    <mergeCell ref="A97:I97"/>
    <mergeCell ref="B99:G99"/>
    <mergeCell ref="B93:G93"/>
    <mergeCell ref="A88:I88"/>
    <mergeCell ref="A89:I89"/>
    <mergeCell ref="A84:H84"/>
    <mergeCell ref="B85:H85"/>
    <mergeCell ref="B86:H86"/>
    <mergeCell ref="A87:H87"/>
  </mergeCells>
  <phoneticPr fontId="6" type="noConversion"/>
  <pageMargins left="0.39370078740157483" right="0.19685039370078741" top="0.59055118110236227" bottom="0.39370078740157483" header="0.15748031496062992" footer="0.15748031496062992"/>
  <pageSetup paperSize="9" scale="80" firstPageNumber="0" orientation="portrait" horizontalDpi="300" verticalDpi="300" r:id="rId1"/>
  <headerFooter alignWithMargins="0"/>
  <ignoredErrors>
    <ignoredError sqref="I61" formula="1"/>
  </ignoredErrors>
  <legacyDrawing r:id="rId2"/>
</worksheet>
</file>

<file path=xl/worksheets/sheet3.xml><?xml version="1.0" encoding="utf-8"?>
<worksheet xmlns="http://schemas.openxmlformats.org/spreadsheetml/2006/main" xmlns:r="http://schemas.openxmlformats.org/officeDocument/2006/relationships">
  <sheetPr>
    <tabColor theme="1"/>
  </sheetPr>
  <dimension ref="A1:M143"/>
  <sheetViews>
    <sheetView showGridLines="0" topLeftCell="A67" zoomScale="115" zoomScaleNormal="115" workbookViewId="0">
      <selection activeCell="H71" sqref="H71"/>
    </sheetView>
  </sheetViews>
  <sheetFormatPr defaultRowHeight="12.9"/>
  <cols>
    <col min="1" max="1" width="10" bestFit="1" customWidth="1"/>
    <col min="5" max="5" width="10.875" bestFit="1" customWidth="1"/>
    <col min="7" max="7" width="19.125" customWidth="1"/>
    <col min="8" max="8" width="10" customWidth="1"/>
    <col min="9" max="9" width="20.75" customWidth="1"/>
    <col min="10" max="10" width="5" customWidth="1"/>
    <col min="11" max="11" width="33.125" customWidth="1"/>
    <col min="12" max="12" width="15.875" customWidth="1"/>
    <col min="13" max="13" width="9.625" bestFit="1" customWidth="1"/>
  </cols>
  <sheetData>
    <row r="1" spans="1:9">
      <c r="A1" s="223"/>
      <c r="B1" s="223"/>
      <c r="C1" s="223"/>
      <c r="D1" s="223"/>
      <c r="E1" s="223"/>
      <c r="F1" s="223"/>
      <c r="G1" s="223"/>
      <c r="H1" s="223"/>
      <c r="I1" s="223"/>
    </row>
    <row r="2" spans="1:9" ht="14.3">
      <c r="A2" s="142" t="s">
        <v>129</v>
      </c>
      <c r="B2" s="142"/>
      <c r="C2" s="142"/>
      <c r="D2" s="142"/>
      <c r="E2" s="142"/>
      <c r="F2" s="142"/>
      <c r="G2" s="142"/>
      <c r="H2" s="142"/>
      <c r="I2" s="142"/>
    </row>
    <row r="3" spans="1:9">
      <c r="A3" s="55" t="s">
        <v>9</v>
      </c>
      <c r="B3" s="173" t="s">
        <v>128</v>
      </c>
      <c r="C3" s="174"/>
      <c r="D3" s="174"/>
      <c r="E3" s="174"/>
      <c r="F3" s="174"/>
      <c r="G3" s="174"/>
      <c r="H3" s="175"/>
      <c r="I3" s="86">
        <f ca="1">TODAY()</f>
        <v>43091</v>
      </c>
    </row>
    <row r="4" spans="1:9">
      <c r="A4" s="55" t="s">
        <v>10</v>
      </c>
      <c r="B4" s="176" t="s">
        <v>53</v>
      </c>
      <c r="C4" s="176"/>
      <c r="D4" s="176"/>
      <c r="E4" s="176"/>
      <c r="F4" s="176"/>
      <c r="G4" s="176"/>
      <c r="H4" s="176"/>
      <c r="I4" s="84" t="s">
        <v>127</v>
      </c>
    </row>
    <row r="5" spans="1:9">
      <c r="A5" s="55" t="s">
        <v>11</v>
      </c>
      <c r="B5" s="154" t="s">
        <v>65</v>
      </c>
      <c r="C5" s="154"/>
      <c r="D5" s="154"/>
      <c r="E5" s="154"/>
      <c r="F5" s="154"/>
      <c r="G5" s="154"/>
      <c r="H5" s="154"/>
      <c r="I5" s="86">
        <f>Inf_BÁSICAS!B4</f>
        <v>42856</v>
      </c>
    </row>
    <row r="6" spans="1:9">
      <c r="A6" s="55" t="s">
        <v>12</v>
      </c>
      <c r="B6" s="176" t="s">
        <v>54</v>
      </c>
      <c r="C6" s="176"/>
      <c r="D6" s="176"/>
      <c r="E6" s="176"/>
      <c r="F6" s="176"/>
      <c r="G6" s="176"/>
      <c r="H6" s="176"/>
      <c r="I6" s="55">
        <v>12</v>
      </c>
    </row>
    <row r="7" spans="1:9">
      <c r="A7" s="105"/>
      <c r="B7" s="111"/>
      <c r="C7" s="111"/>
      <c r="D7" s="111"/>
      <c r="E7" s="111"/>
      <c r="F7" s="111"/>
      <c r="G7" s="111"/>
      <c r="H7" s="105"/>
      <c r="I7" s="105"/>
    </row>
    <row r="8" spans="1:9" ht="14.3">
      <c r="A8" s="142" t="s">
        <v>130</v>
      </c>
      <c r="B8" s="142"/>
      <c r="C8" s="142"/>
      <c r="D8" s="142"/>
      <c r="E8" s="142"/>
      <c r="F8" s="142"/>
      <c r="G8" s="142"/>
      <c r="H8" s="142"/>
      <c r="I8" s="142"/>
    </row>
    <row r="9" spans="1:9" ht="13.6">
      <c r="A9" s="169" t="s">
        <v>55</v>
      </c>
      <c r="B9" s="169"/>
      <c r="C9" s="169" t="s">
        <v>56</v>
      </c>
      <c r="D9" s="169"/>
      <c r="E9" s="169" t="s">
        <v>57</v>
      </c>
      <c r="F9" s="169"/>
      <c r="G9" s="169"/>
      <c r="H9" s="169"/>
      <c r="I9" s="169"/>
    </row>
    <row r="10" spans="1:9">
      <c r="A10" s="167" t="str">
        <f>Inf_BÁSICAS!C5</f>
        <v>SAÚDE</v>
      </c>
      <c r="B10" s="168"/>
      <c r="C10" s="170" t="str">
        <f>Inf_BÁSICAS!C6</f>
        <v>Posto</v>
      </c>
      <c r="D10" s="171"/>
      <c r="E10" s="167">
        <f>Inf_BÁSICAS!C7</f>
        <v>1</v>
      </c>
      <c r="F10" s="172"/>
      <c r="G10" s="172"/>
      <c r="H10" s="172"/>
      <c r="I10" s="168"/>
    </row>
    <row r="11" spans="1:9">
      <c r="A11" s="105"/>
      <c r="B11" s="111"/>
      <c r="C11" s="111"/>
      <c r="D11" s="111"/>
      <c r="E11" s="111"/>
      <c r="F11" s="111"/>
      <c r="G11" s="111"/>
      <c r="H11" s="105"/>
      <c r="I11" s="105"/>
    </row>
    <row r="12" spans="1:9" ht="14.3">
      <c r="A12" s="142" t="s">
        <v>131</v>
      </c>
      <c r="B12" s="142"/>
      <c r="C12" s="142"/>
      <c r="D12" s="142"/>
      <c r="E12" s="142"/>
      <c r="F12" s="142"/>
      <c r="G12" s="142"/>
      <c r="H12" s="142"/>
      <c r="I12" s="142"/>
    </row>
    <row r="13" spans="1:9">
      <c r="A13" s="55">
        <v>1</v>
      </c>
      <c r="B13" s="176" t="s">
        <v>8</v>
      </c>
      <c r="C13" s="176"/>
      <c r="D13" s="176"/>
      <c r="E13" s="176"/>
      <c r="F13" s="176"/>
      <c r="G13" s="176"/>
      <c r="H13" s="176"/>
      <c r="I13" s="84" t="str">
        <f>A10</f>
        <v>SAÚDE</v>
      </c>
    </row>
    <row r="14" spans="1:9">
      <c r="A14" s="55">
        <v>2</v>
      </c>
      <c r="B14" s="154" t="s">
        <v>66</v>
      </c>
      <c r="C14" s="154"/>
      <c r="D14" s="154"/>
      <c r="E14" s="154"/>
      <c r="F14" s="154"/>
      <c r="G14" s="154"/>
      <c r="H14" s="154"/>
      <c r="I14" s="55">
        <f>Inf_BÁSICAS!C8</f>
        <v>0</v>
      </c>
    </row>
    <row r="15" spans="1:9">
      <c r="A15" s="55">
        <v>3</v>
      </c>
      <c r="B15" s="176" t="s">
        <v>7</v>
      </c>
      <c r="C15" s="176"/>
      <c r="D15" s="176"/>
      <c r="E15" s="176"/>
      <c r="F15" s="176"/>
      <c r="G15" s="176"/>
      <c r="H15" s="176"/>
      <c r="I15" s="85">
        <f>Inf_BÁSICAS!D9</f>
        <v>0</v>
      </c>
    </row>
    <row r="16" spans="1:9">
      <c r="A16" s="55">
        <v>4</v>
      </c>
      <c r="B16" s="176" t="s">
        <v>6</v>
      </c>
      <c r="C16" s="176"/>
      <c r="D16" s="176"/>
      <c r="E16" s="176"/>
      <c r="F16" s="176"/>
      <c r="G16" s="176"/>
      <c r="H16" s="176"/>
      <c r="I16" s="84" t="str">
        <f>Inf_BÁSICAS!D2</f>
        <v>Odontólogo</v>
      </c>
    </row>
    <row r="17" spans="1:10">
      <c r="A17" s="55">
        <v>5</v>
      </c>
      <c r="B17" s="176" t="s">
        <v>5</v>
      </c>
      <c r="C17" s="176"/>
      <c r="D17" s="176"/>
      <c r="E17" s="176"/>
      <c r="F17" s="176"/>
      <c r="G17" s="176"/>
      <c r="H17" s="176"/>
      <c r="I17" s="86">
        <f>Inf_BÁSICAS!B4</f>
        <v>42856</v>
      </c>
    </row>
    <row r="18" spans="1:10">
      <c r="A18" s="166"/>
      <c r="B18" s="166"/>
      <c r="C18" s="166"/>
      <c r="D18" s="166"/>
      <c r="E18" s="166"/>
      <c r="F18" s="166"/>
      <c r="G18" s="166"/>
      <c r="H18" s="166"/>
      <c r="I18" s="166"/>
    </row>
    <row r="19" spans="1:10" ht="14.3">
      <c r="A19" s="142" t="s">
        <v>31</v>
      </c>
      <c r="B19" s="142"/>
      <c r="C19" s="142"/>
      <c r="D19" s="142"/>
      <c r="E19" s="142"/>
      <c r="F19" s="142"/>
      <c r="G19" s="142"/>
      <c r="H19" s="142"/>
      <c r="I19" s="142"/>
    </row>
    <row r="20" spans="1:10" ht="13.6">
      <c r="A20" s="113"/>
      <c r="B20" s="163" t="s">
        <v>17</v>
      </c>
      <c r="C20" s="163"/>
      <c r="D20" s="163"/>
      <c r="E20" s="163"/>
      <c r="F20" s="163"/>
      <c r="G20" s="163"/>
      <c r="H20" s="113" t="s">
        <v>2</v>
      </c>
      <c r="I20" s="113" t="s">
        <v>1</v>
      </c>
    </row>
    <row r="21" spans="1:10" ht="13.6">
      <c r="A21" s="107" t="s">
        <v>9</v>
      </c>
      <c r="B21" s="153" t="s">
        <v>52</v>
      </c>
      <c r="C21" s="154"/>
      <c r="D21" s="154"/>
      <c r="E21" s="154"/>
      <c r="F21" s="154"/>
      <c r="G21" s="154"/>
      <c r="H21" s="87"/>
      <c r="I21" s="88">
        <f>I15</f>
        <v>0</v>
      </c>
    </row>
    <row r="22" spans="1:10" ht="13.6">
      <c r="A22" s="107" t="s">
        <v>10</v>
      </c>
      <c r="B22" s="153" t="s">
        <v>67</v>
      </c>
      <c r="C22" s="154"/>
      <c r="D22" s="154"/>
      <c r="E22" s="154"/>
      <c r="F22" s="154"/>
      <c r="G22" s="154"/>
      <c r="H22" s="30"/>
      <c r="I22" s="88">
        <f>Inf_BÁSICAS!D11</f>
        <v>0</v>
      </c>
    </row>
    <row r="23" spans="1:10" ht="13.6">
      <c r="A23" s="107" t="s">
        <v>11</v>
      </c>
      <c r="B23" s="153" t="s">
        <v>68</v>
      </c>
      <c r="C23" s="154"/>
      <c r="D23" s="154"/>
      <c r="E23" s="154"/>
      <c r="F23" s="154"/>
      <c r="G23" s="154"/>
      <c r="H23" s="30"/>
      <c r="I23" s="88">
        <f>Inf_BÁSICAS!D10</f>
        <v>187.4</v>
      </c>
    </row>
    <row r="24" spans="1:10" ht="13.6">
      <c r="A24" s="107" t="s">
        <v>12</v>
      </c>
      <c r="B24" s="153" t="s">
        <v>3</v>
      </c>
      <c r="C24" s="154"/>
      <c r="D24" s="154"/>
      <c r="E24" s="154"/>
      <c r="F24" s="154"/>
      <c r="G24" s="154"/>
      <c r="H24" s="30"/>
      <c r="I24" s="88">
        <v>0</v>
      </c>
    </row>
    <row r="25" spans="1:10" ht="13.6">
      <c r="A25" s="224" t="s">
        <v>94</v>
      </c>
      <c r="B25" s="224"/>
      <c r="C25" s="224"/>
      <c r="D25" s="224"/>
      <c r="E25" s="224"/>
      <c r="F25" s="224"/>
      <c r="G25" s="224"/>
      <c r="H25" s="224"/>
      <c r="I25" s="89">
        <f>TRUNC(SUM(I21:I24),2)</f>
        <v>187.4</v>
      </c>
    </row>
    <row r="26" spans="1:10" ht="13.6">
      <c r="A26" s="3"/>
      <c r="B26" s="3"/>
      <c r="C26" s="3"/>
      <c r="D26" s="3"/>
      <c r="E26" s="3"/>
      <c r="F26" s="3"/>
      <c r="G26" s="3"/>
      <c r="H26" s="3"/>
      <c r="I26" s="4"/>
      <c r="J26" s="5"/>
    </row>
    <row r="27" spans="1:10" ht="14.3">
      <c r="A27" s="142" t="s">
        <v>69</v>
      </c>
      <c r="B27" s="142"/>
      <c r="C27" s="142"/>
      <c r="D27" s="142"/>
      <c r="E27" s="142"/>
      <c r="F27" s="142"/>
      <c r="G27" s="142"/>
      <c r="H27" s="142"/>
      <c r="I27" s="142"/>
      <c r="J27" s="5"/>
    </row>
    <row r="28" spans="1:10" ht="13.6">
      <c r="A28" s="144" t="s">
        <v>81</v>
      </c>
      <c r="B28" s="145"/>
      <c r="C28" s="145"/>
      <c r="D28" s="145"/>
      <c r="E28" s="145"/>
      <c r="F28" s="145"/>
      <c r="G28" s="146"/>
      <c r="H28" s="108" t="s">
        <v>2</v>
      </c>
      <c r="I28" s="108" t="s">
        <v>1</v>
      </c>
      <c r="J28" s="5"/>
    </row>
    <row r="29" spans="1:10" ht="13.6">
      <c r="A29" s="106" t="s">
        <v>9</v>
      </c>
      <c r="B29" s="149" t="s">
        <v>132</v>
      </c>
      <c r="C29" s="157"/>
      <c r="D29" s="157"/>
      <c r="E29" s="157"/>
      <c r="F29" s="157"/>
      <c r="G29" s="157"/>
      <c r="H29" s="1">
        <v>9.0899999999999995E-2</v>
      </c>
      <c r="I29" s="88">
        <f>$I$25*H29</f>
        <v>17.034659999999999</v>
      </c>
      <c r="J29" s="5"/>
    </row>
    <row r="30" spans="1:10" ht="13.6">
      <c r="A30" s="106" t="s">
        <v>10</v>
      </c>
      <c r="B30" s="157" t="s">
        <v>125</v>
      </c>
      <c r="C30" s="157"/>
      <c r="D30" s="157"/>
      <c r="E30" s="157"/>
      <c r="F30" s="157"/>
      <c r="G30" s="157"/>
      <c r="H30" s="44">
        <v>3.0300000000000001E-2</v>
      </c>
      <c r="I30" s="88">
        <f>H30*I25</f>
        <v>5.6782200000000005</v>
      </c>
      <c r="J30" s="5"/>
    </row>
    <row r="31" spans="1:10" ht="13.6">
      <c r="A31" s="143" t="s">
        <v>71</v>
      </c>
      <c r="B31" s="143"/>
      <c r="C31" s="143"/>
      <c r="D31" s="143"/>
      <c r="E31" s="143"/>
      <c r="F31" s="143"/>
      <c r="G31" s="143"/>
      <c r="H31" s="7">
        <f>TRUNC(SUM(H29:H30),4)</f>
        <v>0.1212</v>
      </c>
      <c r="I31" s="90">
        <f>TRUNC(SUM(I29:I30),2)</f>
        <v>22.71</v>
      </c>
      <c r="J31" s="5"/>
    </row>
    <row r="32" spans="1:10" ht="13.6">
      <c r="A32" s="164"/>
      <c r="B32" s="165"/>
      <c r="C32" s="165"/>
      <c r="D32" s="165"/>
      <c r="E32" s="165"/>
      <c r="F32" s="165"/>
      <c r="G32" s="165"/>
      <c r="H32" s="165"/>
      <c r="I32" s="165"/>
      <c r="J32" s="5"/>
    </row>
    <row r="33" spans="1:12" ht="13.6">
      <c r="A33" s="151" t="s">
        <v>82</v>
      </c>
      <c r="B33" s="151"/>
      <c r="C33" s="151"/>
      <c r="D33" s="151"/>
      <c r="E33" s="151"/>
      <c r="F33" s="151"/>
      <c r="G33" s="151"/>
      <c r="H33" s="108" t="s">
        <v>2</v>
      </c>
      <c r="I33" s="108" t="s">
        <v>1</v>
      </c>
      <c r="J33" s="5"/>
      <c r="K33" s="59"/>
      <c r="L33" s="58"/>
    </row>
    <row r="34" spans="1:12" ht="13.6">
      <c r="A34" s="106" t="s">
        <v>9</v>
      </c>
      <c r="B34" s="149" t="s">
        <v>74</v>
      </c>
      <c r="C34" s="157"/>
      <c r="D34" s="157"/>
      <c r="E34" s="157"/>
      <c r="F34" s="157"/>
      <c r="G34" s="157"/>
      <c r="H34" s="1">
        <v>0.2</v>
      </c>
      <c r="I34" s="50">
        <f>H34*$I$25</f>
        <v>37.480000000000004</v>
      </c>
      <c r="J34" s="5"/>
      <c r="K34" s="60"/>
      <c r="L34" s="58"/>
    </row>
    <row r="35" spans="1:12" ht="13.6">
      <c r="A35" s="106" t="s">
        <v>10</v>
      </c>
      <c r="B35" s="149" t="s">
        <v>75</v>
      </c>
      <c r="C35" s="157"/>
      <c r="D35" s="157"/>
      <c r="E35" s="157"/>
      <c r="F35" s="157"/>
      <c r="G35" s="157"/>
      <c r="H35" s="1">
        <v>2.5000000000000001E-2</v>
      </c>
      <c r="I35" s="50">
        <f t="shared" ref="I35:I41" si="0">H35*$I$25</f>
        <v>4.6850000000000005</v>
      </c>
      <c r="J35" s="5"/>
      <c r="K35" s="59"/>
    </row>
    <row r="36" spans="1:12" ht="13.6">
      <c r="A36" s="106" t="s">
        <v>11</v>
      </c>
      <c r="B36" s="149" t="s">
        <v>154</v>
      </c>
      <c r="C36" s="157"/>
      <c r="D36" s="157"/>
      <c r="E36" s="157"/>
      <c r="F36" s="157"/>
      <c r="G36" s="157"/>
      <c r="H36" s="1">
        <f>Inf_BÁSICAS!D12</f>
        <v>0.03</v>
      </c>
      <c r="I36" s="50">
        <f t="shared" si="0"/>
        <v>5.6219999999999999</v>
      </c>
      <c r="J36" s="5"/>
      <c r="K36" s="59"/>
    </row>
    <row r="37" spans="1:12" ht="13.6">
      <c r="A37" s="106" t="s">
        <v>12</v>
      </c>
      <c r="B37" s="149" t="s">
        <v>73</v>
      </c>
      <c r="C37" s="149"/>
      <c r="D37" s="149"/>
      <c r="E37" s="149"/>
      <c r="F37" s="149"/>
      <c r="G37" s="149"/>
      <c r="H37" s="1">
        <v>1.4999999999999999E-2</v>
      </c>
      <c r="I37" s="50">
        <f t="shared" si="0"/>
        <v>2.8109999999999999</v>
      </c>
      <c r="J37" s="5"/>
    </row>
    <row r="38" spans="1:12" ht="13.6">
      <c r="A38" s="106" t="s">
        <v>13</v>
      </c>
      <c r="B38" s="149" t="s">
        <v>76</v>
      </c>
      <c r="C38" s="157"/>
      <c r="D38" s="157"/>
      <c r="E38" s="157"/>
      <c r="F38" s="157"/>
      <c r="G38" s="157"/>
      <c r="H38" s="1">
        <v>0.01</v>
      </c>
      <c r="I38" s="50">
        <f t="shared" si="0"/>
        <v>1.8740000000000001</v>
      </c>
      <c r="J38" s="5"/>
    </row>
    <row r="39" spans="1:12" ht="13.6">
      <c r="A39" s="106" t="s">
        <v>14</v>
      </c>
      <c r="B39" s="149" t="s">
        <v>77</v>
      </c>
      <c r="C39" s="157"/>
      <c r="D39" s="157"/>
      <c r="E39" s="157"/>
      <c r="F39" s="157"/>
      <c r="G39" s="157"/>
      <c r="H39" s="1">
        <v>6.0000000000000001E-3</v>
      </c>
      <c r="I39" s="50">
        <f t="shared" si="0"/>
        <v>1.1244000000000001</v>
      </c>
      <c r="J39" s="5"/>
    </row>
    <row r="40" spans="1:12" ht="13.6">
      <c r="A40" s="106" t="s">
        <v>15</v>
      </c>
      <c r="B40" s="149" t="s">
        <v>78</v>
      </c>
      <c r="C40" s="157"/>
      <c r="D40" s="157"/>
      <c r="E40" s="157"/>
      <c r="F40" s="157"/>
      <c r="G40" s="157"/>
      <c r="H40" s="1">
        <v>2E-3</v>
      </c>
      <c r="I40" s="50">
        <f t="shared" si="0"/>
        <v>0.37480000000000002</v>
      </c>
      <c r="J40" s="5"/>
    </row>
    <row r="41" spans="1:12" ht="13.6">
      <c r="A41" s="106" t="s">
        <v>16</v>
      </c>
      <c r="B41" s="149" t="s">
        <v>79</v>
      </c>
      <c r="C41" s="157"/>
      <c r="D41" s="157"/>
      <c r="E41" s="157"/>
      <c r="F41" s="157"/>
      <c r="G41" s="157"/>
      <c r="H41" s="1">
        <v>0.08</v>
      </c>
      <c r="I41" s="50">
        <f t="shared" si="0"/>
        <v>14.992000000000001</v>
      </c>
      <c r="J41" s="5"/>
    </row>
    <row r="42" spans="1:12" ht="13.6">
      <c r="A42" s="143" t="s">
        <v>80</v>
      </c>
      <c r="B42" s="143"/>
      <c r="C42" s="143"/>
      <c r="D42" s="143"/>
      <c r="E42" s="143"/>
      <c r="F42" s="143"/>
      <c r="G42" s="143"/>
      <c r="H42" s="7">
        <f>SUM(H34:H41)</f>
        <v>0.36800000000000005</v>
      </c>
      <c r="I42" s="49">
        <f>TRUNC(SUM(I34:I41),2)</f>
        <v>68.959999999999994</v>
      </c>
      <c r="J42" s="5"/>
      <c r="K42" s="40"/>
    </row>
    <row r="43" spans="1:12" ht="13.6">
      <c r="A43" s="161"/>
      <c r="B43" s="161"/>
      <c r="C43" s="161"/>
      <c r="D43" s="161"/>
      <c r="E43" s="161"/>
      <c r="F43" s="161"/>
      <c r="G43" s="161"/>
      <c r="H43" s="161"/>
      <c r="I43" s="162"/>
      <c r="J43" s="5"/>
    </row>
    <row r="44" spans="1:12" ht="13.6">
      <c r="A44" s="151" t="s">
        <v>83</v>
      </c>
      <c r="B44" s="151"/>
      <c r="C44" s="151"/>
      <c r="D44" s="151"/>
      <c r="E44" s="151"/>
      <c r="F44" s="151"/>
      <c r="G44" s="151"/>
      <c r="H44" s="93"/>
      <c r="I44" s="108" t="s">
        <v>1</v>
      </c>
      <c r="J44" s="5"/>
    </row>
    <row r="45" spans="1:12" ht="13.6">
      <c r="A45" s="106" t="s">
        <v>9</v>
      </c>
      <c r="B45" s="150" t="s">
        <v>84</v>
      </c>
      <c r="C45" s="160"/>
      <c r="D45" s="160"/>
      <c r="E45" s="160"/>
      <c r="F45" s="160"/>
      <c r="G45" s="160"/>
      <c r="H45" s="114" t="s">
        <v>0</v>
      </c>
      <c r="I45" s="48">
        <f>Inf_BÁSICAS!D28</f>
        <v>0</v>
      </c>
      <c r="J45" s="5"/>
    </row>
    <row r="46" spans="1:12" ht="13.6">
      <c r="A46" s="106" t="s">
        <v>10</v>
      </c>
      <c r="B46" s="150" t="s">
        <v>85</v>
      </c>
      <c r="C46" s="160"/>
      <c r="D46" s="160"/>
      <c r="E46" s="160"/>
      <c r="F46" s="160"/>
      <c r="G46" s="160"/>
      <c r="H46" s="114" t="s">
        <v>0</v>
      </c>
      <c r="I46" s="48">
        <v>0</v>
      </c>
      <c r="J46" s="5"/>
    </row>
    <row r="47" spans="1:12" ht="13.6">
      <c r="A47" s="106" t="s">
        <v>11</v>
      </c>
      <c r="B47" s="150" t="s">
        <v>86</v>
      </c>
      <c r="C47" s="160"/>
      <c r="D47" s="160"/>
      <c r="E47" s="160"/>
      <c r="F47" s="160"/>
      <c r="G47" s="160"/>
      <c r="H47" s="114" t="s">
        <v>0</v>
      </c>
      <c r="I47" s="48">
        <v>0</v>
      </c>
      <c r="J47" s="5"/>
    </row>
    <row r="48" spans="1:12" ht="13.6">
      <c r="A48" s="106" t="s">
        <v>12</v>
      </c>
      <c r="B48" s="150" t="s">
        <v>3</v>
      </c>
      <c r="C48" s="160"/>
      <c r="D48" s="160"/>
      <c r="E48" s="160"/>
      <c r="F48" s="160"/>
      <c r="G48" s="160"/>
      <c r="H48" s="114" t="s">
        <v>0</v>
      </c>
      <c r="I48" s="48">
        <v>0</v>
      </c>
      <c r="J48" s="5"/>
    </row>
    <row r="49" spans="1:11" ht="13.6">
      <c r="A49" s="143" t="s">
        <v>87</v>
      </c>
      <c r="B49" s="143"/>
      <c r="C49" s="143"/>
      <c r="D49" s="143"/>
      <c r="E49" s="143"/>
      <c r="F49" s="143"/>
      <c r="G49" s="143"/>
      <c r="H49" s="143"/>
      <c r="I49" s="49">
        <f>TRUNC(SUM(I45:I48),2)</f>
        <v>0</v>
      </c>
      <c r="J49" s="5"/>
    </row>
    <row r="50" spans="1:11" ht="13.6">
      <c r="A50" s="161"/>
      <c r="B50" s="161"/>
      <c r="C50" s="161"/>
      <c r="D50" s="161"/>
      <c r="E50" s="161"/>
      <c r="F50" s="161"/>
      <c r="G50" s="161"/>
      <c r="H50" s="161"/>
      <c r="I50" s="162"/>
      <c r="J50" s="5"/>
    </row>
    <row r="51" spans="1:11" ht="14.3">
      <c r="A51" s="142" t="s">
        <v>88</v>
      </c>
      <c r="B51" s="142"/>
      <c r="C51" s="142"/>
      <c r="D51" s="142"/>
      <c r="E51" s="142"/>
      <c r="F51" s="142"/>
      <c r="G51" s="142"/>
      <c r="H51" s="142"/>
      <c r="I51" s="142"/>
      <c r="J51" s="5"/>
    </row>
    <row r="52" spans="1:11" ht="13.6">
      <c r="A52" s="144" t="s">
        <v>92</v>
      </c>
      <c r="B52" s="145"/>
      <c r="C52" s="145"/>
      <c r="D52" s="145"/>
      <c r="E52" s="145"/>
      <c r="F52" s="145"/>
      <c r="G52" s="145"/>
      <c r="H52" s="146"/>
      <c r="I52" s="108" t="s">
        <v>1</v>
      </c>
      <c r="J52" s="5"/>
    </row>
    <row r="53" spans="1:11" ht="13.6">
      <c r="A53" s="106" t="s">
        <v>89</v>
      </c>
      <c r="B53" s="152" t="s">
        <v>70</v>
      </c>
      <c r="C53" s="152"/>
      <c r="D53" s="152"/>
      <c r="E53" s="152"/>
      <c r="F53" s="152"/>
      <c r="G53" s="152"/>
      <c r="H53" s="152"/>
      <c r="I53" s="45">
        <f>I31</f>
        <v>22.71</v>
      </c>
      <c r="J53" s="5"/>
    </row>
    <row r="54" spans="1:11" ht="13.6">
      <c r="A54" s="107" t="s">
        <v>90</v>
      </c>
      <c r="B54" s="152" t="s">
        <v>72</v>
      </c>
      <c r="C54" s="152"/>
      <c r="D54" s="152"/>
      <c r="E54" s="152"/>
      <c r="F54" s="152"/>
      <c r="G54" s="152"/>
      <c r="H54" s="152"/>
      <c r="I54" s="46">
        <f>I42</f>
        <v>68.959999999999994</v>
      </c>
      <c r="J54" s="5"/>
    </row>
    <row r="55" spans="1:11" ht="13.6">
      <c r="A55" s="107" t="s">
        <v>91</v>
      </c>
      <c r="B55" s="152" t="s">
        <v>93</v>
      </c>
      <c r="C55" s="152"/>
      <c r="D55" s="152"/>
      <c r="E55" s="152"/>
      <c r="F55" s="152"/>
      <c r="G55" s="152"/>
      <c r="H55" s="152"/>
      <c r="I55" s="46">
        <f>I49</f>
        <v>0</v>
      </c>
      <c r="J55" s="5"/>
    </row>
    <row r="56" spans="1:11" ht="13.6">
      <c r="A56" s="143" t="s">
        <v>95</v>
      </c>
      <c r="B56" s="143"/>
      <c r="C56" s="143"/>
      <c r="D56" s="143"/>
      <c r="E56" s="143"/>
      <c r="F56" s="143"/>
      <c r="G56" s="143"/>
      <c r="H56" s="143"/>
      <c r="I56" s="47">
        <f>TRUNC(SUM(I53:I55),2)</f>
        <v>91.67</v>
      </c>
      <c r="J56" s="5"/>
    </row>
    <row r="57" spans="1:11" ht="13.6">
      <c r="A57" s="147"/>
      <c r="B57" s="148"/>
      <c r="C57" s="148"/>
      <c r="D57" s="148"/>
      <c r="E57" s="148"/>
      <c r="F57" s="148"/>
      <c r="G57" s="148"/>
      <c r="H57" s="148"/>
      <c r="I57" s="148"/>
      <c r="J57" s="5"/>
    </row>
    <row r="58" spans="1:11" ht="14.3">
      <c r="A58" s="142" t="s">
        <v>96</v>
      </c>
      <c r="B58" s="142"/>
      <c r="C58" s="142"/>
      <c r="D58" s="142"/>
      <c r="E58" s="142"/>
      <c r="F58" s="142"/>
      <c r="G58" s="142"/>
      <c r="H58" s="142"/>
      <c r="I58" s="142"/>
      <c r="J58" s="5"/>
    </row>
    <row r="59" spans="1:11" ht="13.6">
      <c r="A59" s="144" t="s">
        <v>97</v>
      </c>
      <c r="B59" s="145"/>
      <c r="C59" s="145"/>
      <c r="D59" s="145"/>
      <c r="E59" s="145"/>
      <c r="F59" s="145"/>
      <c r="G59" s="146"/>
      <c r="H59" s="108" t="s">
        <v>2</v>
      </c>
      <c r="I59" s="108" t="s">
        <v>1</v>
      </c>
      <c r="J59" s="5"/>
    </row>
    <row r="60" spans="1:11" ht="13.6">
      <c r="A60" s="106" t="s">
        <v>9</v>
      </c>
      <c r="B60" s="153" t="s">
        <v>100</v>
      </c>
      <c r="C60" s="154"/>
      <c r="D60" s="154"/>
      <c r="E60" s="154"/>
      <c r="F60" s="154"/>
      <c r="G60" s="154"/>
      <c r="H60" s="35">
        <f>(1/12*0.05)</f>
        <v>4.1666666666666666E-3</v>
      </c>
      <c r="I60" s="46">
        <f>$I$25*H60</f>
        <v>0.78083333333333338</v>
      </c>
      <c r="J60" s="5"/>
      <c r="K60" s="119"/>
    </row>
    <row r="61" spans="1:11" ht="13.6">
      <c r="A61" s="106" t="s">
        <v>10</v>
      </c>
      <c r="B61" s="149" t="s">
        <v>99</v>
      </c>
      <c r="C61" s="149"/>
      <c r="D61" s="149"/>
      <c r="E61" s="149"/>
      <c r="F61" s="149"/>
      <c r="G61" s="149"/>
      <c r="H61" s="35">
        <f>0.08*H60</f>
        <v>3.3333333333333332E-4</v>
      </c>
      <c r="I61" s="50">
        <f>H61*I25</f>
        <v>6.2466666666666663E-2</v>
      </c>
      <c r="J61" s="5"/>
    </row>
    <row r="62" spans="1:11" ht="13.6">
      <c r="A62" s="106" t="s">
        <v>11</v>
      </c>
      <c r="B62" s="153" t="s">
        <v>101</v>
      </c>
      <c r="C62" s="154"/>
      <c r="D62" s="154"/>
      <c r="E62" s="154"/>
      <c r="F62" s="154"/>
      <c r="G62" s="154"/>
      <c r="H62" s="39">
        <f>(0.5*H61)</f>
        <v>1.6666666666666666E-4</v>
      </c>
      <c r="I62" s="50">
        <f>$I$25*H62</f>
        <v>3.1233333333333332E-2</v>
      </c>
      <c r="J62" s="5"/>
      <c r="K62" s="119"/>
    </row>
    <row r="63" spans="1:11" ht="13.6">
      <c r="A63" s="106" t="s">
        <v>12</v>
      </c>
      <c r="B63" s="149" t="s">
        <v>98</v>
      </c>
      <c r="C63" s="149"/>
      <c r="D63" s="149"/>
      <c r="E63" s="149"/>
      <c r="F63" s="149"/>
      <c r="G63" s="149"/>
      <c r="H63" s="1">
        <f>((1/30)*7)/12</f>
        <v>1.9444444444444445E-2</v>
      </c>
      <c r="I63" s="50">
        <f>$I$25*H63</f>
        <v>3.6438888888888892</v>
      </c>
      <c r="J63" s="5"/>
    </row>
    <row r="64" spans="1:11" ht="13.6">
      <c r="A64" s="106" t="s">
        <v>13</v>
      </c>
      <c r="B64" s="149" t="s">
        <v>102</v>
      </c>
      <c r="C64" s="149"/>
      <c r="D64" s="149"/>
      <c r="E64" s="149"/>
      <c r="F64" s="149"/>
      <c r="G64" s="149"/>
      <c r="H64" s="44">
        <f>H42*H63</f>
        <v>7.1555555555555565E-3</v>
      </c>
      <c r="I64" s="50">
        <f>$I$25*H64</f>
        <v>1.3409511111111114</v>
      </c>
      <c r="J64" s="5"/>
    </row>
    <row r="65" spans="1:10" ht="13.6">
      <c r="A65" s="106" t="s">
        <v>14</v>
      </c>
      <c r="B65" s="153" t="s">
        <v>103</v>
      </c>
      <c r="C65" s="153"/>
      <c r="D65" s="153"/>
      <c r="E65" s="153"/>
      <c r="F65" s="153"/>
      <c r="G65" s="153"/>
      <c r="H65" s="37">
        <f>0.5*0.08*H63</f>
        <v>7.7777777777777784E-4</v>
      </c>
      <c r="I65" s="50">
        <f>$I$25*H65</f>
        <v>0.14575555555555558</v>
      </c>
      <c r="J65" s="5"/>
    </row>
    <row r="66" spans="1:10" ht="13.6">
      <c r="A66" s="106" t="s">
        <v>15</v>
      </c>
      <c r="B66" s="173" t="s">
        <v>160</v>
      </c>
      <c r="C66" s="174"/>
      <c r="D66" s="174"/>
      <c r="E66" s="174"/>
      <c r="F66" s="174"/>
      <c r="G66" s="175"/>
      <c r="H66" s="35">
        <f>0.08*0.5*0.9*((1)+(1/11)+(4/33))*100%</f>
        <v>4.3636363636363633E-2</v>
      </c>
      <c r="I66" s="50">
        <f>$I$25*H66</f>
        <v>8.1774545454545446</v>
      </c>
      <c r="J66" s="5"/>
    </row>
    <row r="67" spans="1:10" ht="13.6">
      <c r="A67" s="143" t="s">
        <v>104</v>
      </c>
      <c r="B67" s="143"/>
      <c r="C67" s="143"/>
      <c r="D67" s="143"/>
      <c r="E67" s="143"/>
      <c r="F67" s="143"/>
      <c r="G67" s="143"/>
      <c r="H67" s="7">
        <f>TRUNC(SUM(H60:H66),4)</f>
        <v>7.5600000000000001E-2</v>
      </c>
      <c r="I67" s="49">
        <f>SUM(I60:I66)</f>
        <v>14.182583434343435</v>
      </c>
      <c r="J67" s="5"/>
    </row>
    <row r="68" spans="1:10" ht="13.6">
      <c r="A68" s="155"/>
      <c r="B68" s="156"/>
      <c r="C68" s="156"/>
      <c r="D68" s="156"/>
      <c r="E68" s="156"/>
      <c r="F68" s="156"/>
      <c r="G68" s="156"/>
      <c r="H68" s="156"/>
      <c r="I68" s="156"/>
      <c r="J68" s="5"/>
    </row>
    <row r="69" spans="1:10" ht="14.3">
      <c r="A69" s="142" t="s">
        <v>105</v>
      </c>
      <c r="B69" s="142"/>
      <c r="C69" s="142"/>
      <c r="D69" s="142"/>
      <c r="E69" s="142"/>
      <c r="F69" s="142"/>
      <c r="G69" s="142"/>
      <c r="H69" s="142"/>
      <c r="I69" s="142"/>
      <c r="J69" s="5"/>
    </row>
    <row r="70" spans="1:10" ht="13.6">
      <c r="A70" s="144" t="s">
        <v>106</v>
      </c>
      <c r="B70" s="145"/>
      <c r="C70" s="145"/>
      <c r="D70" s="145"/>
      <c r="E70" s="145"/>
      <c r="F70" s="145"/>
      <c r="G70" s="146"/>
      <c r="H70" s="108" t="s">
        <v>2</v>
      </c>
      <c r="I70" s="108" t="s">
        <v>1</v>
      </c>
      <c r="J70" s="5"/>
    </row>
    <row r="71" spans="1:10" ht="13.6">
      <c r="A71" s="106" t="s">
        <v>9</v>
      </c>
      <c r="B71" s="157" t="s">
        <v>107</v>
      </c>
      <c r="C71" s="157"/>
      <c r="D71" s="157"/>
      <c r="E71" s="157"/>
      <c r="F71" s="157"/>
      <c r="G71" s="157"/>
      <c r="H71" s="8">
        <v>0</v>
      </c>
      <c r="I71" s="50">
        <f t="shared" ref="I71:I76" si="1">$I$25*H71</f>
        <v>0</v>
      </c>
      <c r="J71" s="5"/>
    </row>
    <row r="72" spans="1:10" ht="13.6">
      <c r="A72" s="107" t="s">
        <v>10</v>
      </c>
      <c r="B72" s="153" t="s">
        <v>108</v>
      </c>
      <c r="C72" s="154"/>
      <c r="D72" s="154"/>
      <c r="E72" s="154"/>
      <c r="F72" s="154"/>
      <c r="G72" s="154"/>
      <c r="H72" s="29">
        <v>8.2000000000000007E-3</v>
      </c>
      <c r="I72" s="46">
        <f t="shared" si="1"/>
        <v>1.5366800000000003</v>
      </c>
      <c r="J72" s="5"/>
    </row>
    <row r="73" spans="1:10" ht="13.6">
      <c r="A73" s="107" t="s">
        <v>11</v>
      </c>
      <c r="B73" s="154" t="s">
        <v>109</v>
      </c>
      <c r="C73" s="154"/>
      <c r="D73" s="154"/>
      <c r="E73" s="154"/>
      <c r="F73" s="154"/>
      <c r="G73" s="154"/>
      <c r="H73" s="29">
        <v>2.0000000000000001E-4</v>
      </c>
      <c r="I73" s="46">
        <f t="shared" si="1"/>
        <v>3.7480000000000006E-2</v>
      </c>
      <c r="J73" s="5"/>
    </row>
    <row r="74" spans="1:10" ht="13.6">
      <c r="A74" s="107" t="s">
        <v>12</v>
      </c>
      <c r="B74" s="153" t="s">
        <v>110</v>
      </c>
      <c r="C74" s="154"/>
      <c r="D74" s="154"/>
      <c r="E74" s="154"/>
      <c r="F74" s="154"/>
      <c r="G74" s="154"/>
      <c r="H74" s="35">
        <v>2.9999999999999997E-4</v>
      </c>
      <c r="I74" s="46">
        <f t="shared" si="1"/>
        <v>5.6219999999999999E-2</v>
      </c>
      <c r="J74" s="5"/>
    </row>
    <row r="75" spans="1:10" ht="13.6">
      <c r="A75" s="107" t="s">
        <v>13</v>
      </c>
      <c r="B75" s="149" t="s">
        <v>24</v>
      </c>
      <c r="C75" s="149"/>
      <c r="D75" s="149"/>
      <c r="E75" s="149"/>
      <c r="F75" s="149"/>
      <c r="G75" s="149"/>
      <c r="H75" s="29">
        <v>6.1000000000000004E-3</v>
      </c>
      <c r="I75" s="46">
        <f t="shared" si="1"/>
        <v>1.14314</v>
      </c>
      <c r="J75" s="5"/>
    </row>
    <row r="76" spans="1:10" ht="13.6">
      <c r="A76" s="106" t="s">
        <v>14</v>
      </c>
      <c r="B76" s="154" t="s">
        <v>3</v>
      </c>
      <c r="C76" s="154"/>
      <c r="D76" s="154"/>
      <c r="E76" s="154"/>
      <c r="F76" s="154"/>
      <c r="G76" s="154"/>
      <c r="H76" s="29">
        <v>0</v>
      </c>
      <c r="I76" s="46">
        <f t="shared" si="1"/>
        <v>0</v>
      </c>
      <c r="J76" s="5"/>
    </row>
    <row r="77" spans="1:10" ht="13.6">
      <c r="A77" s="143" t="s">
        <v>21</v>
      </c>
      <c r="B77" s="143"/>
      <c r="C77" s="143"/>
      <c r="D77" s="143"/>
      <c r="E77" s="143"/>
      <c r="F77" s="143"/>
      <c r="G77" s="143"/>
      <c r="H77" s="7">
        <f>TRUNC(SUM(H71:H76),4)</f>
        <v>1.4800000000000001E-2</v>
      </c>
      <c r="I77" s="49">
        <f>TRUNC(SUM(I71:I76),2)</f>
        <v>2.77</v>
      </c>
      <c r="J77" s="5"/>
    </row>
    <row r="78" spans="1:10" ht="13.6">
      <c r="A78" s="158"/>
      <c r="B78" s="159"/>
      <c r="C78" s="159"/>
      <c r="D78" s="159"/>
      <c r="E78" s="159"/>
      <c r="F78" s="159"/>
      <c r="G78" s="159"/>
      <c r="H78" s="159"/>
      <c r="I78" s="159"/>
      <c r="J78" s="5"/>
    </row>
    <row r="79" spans="1:10" ht="13.6">
      <c r="A79" s="144" t="s">
        <v>111</v>
      </c>
      <c r="B79" s="145"/>
      <c r="C79" s="145"/>
      <c r="D79" s="145"/>
      <c r="E79" s="145"/>
      <c r="F79" s="145"/>
      <c r="G79" s="146"/>
      <c r="H79" s="108" t="s">
        <v>2</v>
      </c>
      <c r="I79" s="108" t="s">
        <v>1</v>
      </c>
      <c r="J79" s="5"/>
    </row>
    <row r="80" spans="1:10" ht="13.6">
      <c r="A80" s="106" t="s">
        <v>9</v>
      </c>
      <c r="B80" s="157" t="s">
        <v>112</v>
      </c>
      <c r="C80" s="157"/>
      <c r="D80" s="157"/>
      <c r="E80" s="157"/>
      <c r="F80" s="157"/>
      <c r="G80" s="157"/>
      <c r="H80" s="8">
        <v>0</v>
      </c>
      <c r="I80" s="50">
        <f>$I$25*H80</f>
        <v>0</v>
      </c>
      <c r="J80" s="5"/>
    </row>
    <row r="81" spans="1:10" ht="13.6">
      <c r="A81" s="143" t="s">
        <v>23</v>
      </c>
      <c r="B81" s="143"/>
      <c r="C81" s="143"/>
      <c r="D81" s="143"/>
      <c r="E81" s="143"/>
      <c r="F81" s="143"/>
      <c r="G81" s="143"/>
      <c r="H81" s="7">
        <f>TRUNC(SUM(H80),4)</f>
        <v>0</v>
      </c>
      <c r="I81" s="49">
        <f>TRUNC(SUM(I80),2)</f>
        <v>0</v>
      </c>
      <c r="J81" s="5"/>
    </row>
    <row r="82" spans="1:10" ht="13.6">
      <c r="A82" s="220"/>
      <c r="B82" s="221"/>
      <c r="C82" s="221"/>
      <c r="D82" s="221"/>
      <c r="E82" s="221"/>
      <c r="F82" s="221"/>
      <c r="G82" s="221"/>
      <c r="H82" s="221"/>
      <c r="I82" s="221"/>
      <c r="J82" s="5"/>
    </row>
    <row r="83" spans="1:10" ht="14.3">
      <c r="A83" s="142" t="s">
        <v>113</v>
      </c>
      <c r="B83" s="142"/>
      <c r="C83" s="142"/>
      <c r="D83" s="142"/>
      <c r="E83" s="142"/>
      <c r="F83" s="142"/>
      <c r="G83" s="142"/>
      <c r="H83" s="142"/>
      <c r="I83" s="142"/>
      <c r="J83" s="5"/>
    </row>
    <row r="84" spans="1:10" ht="13.6">
      <c r="A84" s="151" t="s">
        <v>114</v>
      </c>
      <c r="B84" s="151"/>
      <c r="C84" s="151"/>
      <c r="D84" s="151"/>
      <c r="E84" s="151"/>
      <c r="F84" s="151"/>
      <c r="G84" s="151"/>
      <c r="H84" s="151"/>
      <c r="I84" s="108" t="s">
        <v>1</v>
      </c>
      <c r="J84" s="5"/>
    </row>
    <row r="85" spans="1:10" ht="13.6">
      <c r="A85" s="106" t="s">
        <v>27</v>
      </c>
      <c r="B85" s="152" t="s">
        <v>108</v>
      </c>
      <c r="C85" s="152"/>
      <c r="D85" s="152"/>
      <c r="E85" s="152"/>
      <c r="F85" s="152"/>
      <c r="G85" s="152"/>
      <c r="H85" s="152"/>
      <c r="I85" s="45">
        <f>I77</f>
        <v>2.77</v>
      </c>
      <c r="J85" s="5"/>
    </row>
    <row r="86" spans="1:10" ht="13.6">
      <c r="A86" s="107" t="s">
        <v>28</v>
      </c>
      <c r="B86" s="152" t="s">
        <v>115</v>
      </c>
      <c r="C86" s="152"/>
      <c r="D86" s="152"/>
      <c r="E86" s="152"/>
      <c r="F86" s="152"/>
      <c r="G86" s="152"/>
      <c r="H86" s="152"/>
      <c r="I86" s="46">
        <f>I81</f>
        <v>0</v>
      </c>
      <c r="J86" s="5"/>
    </row>
    <row r="87" spans="1:10" ht="13.6">
      <c r="A87" s="143" t="s">
        <v>116</v>
      </c>
      <c r="B87" s="143"/>
      <c r="C87" s="143"/>
      <c r="D87" s="143"/>
      <c r="E87" s="143"/>
      <c r="F87" s="143"/>
      <c r="G87" s="143"/>
      <c r="H87" s="143"/>
      <c r="I87" s="47">
        <f>TRUNC(SUM(I85:I86),2)</f>
        <v>2.77</v>
      </c>
      <c r="J87" s="5"/>
    </row>
    <row r="88" spans="1:10" ht="13.6">
      <c r="A88" s="147"/>
      <c r="B88" s="148"/>
      <c r="C88" s="148"/>
      <c r="D88" s="148"/>
      <c r="E88" s="148"/>
      <c r="F88" s="148"/>
      <c r="G88" s="148"/>
      <c r="H88" s="148"/>
      <c r="I88" s="148"/>
      <c r="J88" s="5"/>
    </row>
    <row r="89" spans="1:10" ht="14.3">
      <c r="A89" s="142" t="s">
        <v>117</v>
      </c>
      <c r="B89" s="142"/>
      <c r="C89" s="142"/>
      <c r="D89" s="142"/>
      <c r="E89" s="142"/>
      <c r="F89" s="142"/>
      <c r="G89" s="142"/>
      <c r="H89" s="142"/>
      <c r="I89" s="142"/>
      <c r="J89" s="5"/>
    </row>
    <row r="90" spans="1:10" ht="13.6">
      <c r="A90" s="144" t="s">
        <v>18</v>
      </c>
      <c r="B90" s="145"/>
      <c r="C90" s="145"/>
      <c r="D90" s="145"/>
      <c r="E90" s="145"/>
      <c r="F90" s="145"/>
      <c r="G90" s="146"/>
      <c r="H90" s="108"/>
      <c r="I90" s="108" t="s">
        <v>1</v>
      </c>
      <c r="J90" s="5"/>
    </row>
    <row r="91" spans="1:10" ht="13.6">
      <c r="A91" s="106" t="s">
        <v>9</v>
      </c>
      <c r="B91" s="150" t="s">
        <v>118</v>
      </c>
      <c r="C91" s="150"/>
      <c r="D91" s="150"/>
      <c r="E91" s="150"/>
      <c r="F91" s="150"/>
      <c r="G91" s="150"/>
      <c r="H91" s="114" t="s">
        <v>0</v>
      </c>
      <c r="I91" s="45">
        <f>Inf_BÁSICAS!D30</f>
        <v>0</v>
      </c>
      <c r="J91" s="5"/>
    </row>
    <row r="92" spans="1:10" ht="13.6">
      <c r="A92" s="106" t="s">
        <v>10</v>
      </c>
      <c r="B92" s="150" t="s">
        <v>19</v>
      </c>
      <c r="C92" s="150"/>
      <c r="D92" s="150"/>
      <c r="E92" s="150"/>
      <c r="F92" s="150"/>
      <c r="G92" s="150"/>
      <c r="H92" s="114" t="s">
        <v>0</v>
      </c>
      <c r="I92" s="45">
        <v>0</v>
      </c>
      <c r="J92" s="5"/>
    </row>
    <row r="93" spans="1:10" ht="13.6">
      <c r="A93" s="112" t="s">
        <v>11</v>
      </c>
      <c r="B93" s="150" t="s">
        <v>20</v>
      </c>
      <c r="C93" s="150"/>
      <c r="D93" s="150"/>
      <c r="E93" s="150"/>
      <c r="F93" s="150"/>
      <c r="G93" s="150"/>
      <c r="H93" s="114" t="s">
        <v>0</v>
      </c>
      <c r="I93" s="45">
        <v>0</v>
      </c>
      <c r="J93" s="5"/>
    </row>
    <row r="94" spans="1:10" ht="13.6">
      <c r="A94" s="112" t="s">
        <v>12</v>
      </c>
      <c r="B94" s="160" t="s">
        <v>3</v>
      </c>
      <c r="C94" s="160"/>
      <c r="D94" s="160"/>
      <c r="E94" s="160"/>
      <c r="F94" s="160"/>
      <c r="G94" s="160"/>
      <c r="H94" s="114" t="s">
        <v>0</v>
      </c>
      <c r="I94" s="45">
        <v>0</v>
      </c>
      <c r="J94" s="5"/>
    </row>
    <row r="95" spans="1:10" ht="13.6">
      <c r="A95" s="143" t="s">
        <v>119</v>
      </c>
      <c r="B95" s="143"/>
      <c r="C95" s="143"/>
      <c r="D95" s="143"/>
      <c r="E95" s="143"/>
      <c r="F95" s="143"/>
      <c r="G95" s="143"/>
      <c r="H95" s="7" t="s">
        <v>0</v>
      </c>
      <c r="I95" s="49">
        <f>TRUNC(SUM(I91:I94),2)</f>
        <v>0</v>
      </c>
      <c r="J95" s="5"/>
    </row>
    <row r="96" spans="1:10" ht="13.6">
      <c r="A96" s="147"/>
      <c r="B96" s="148"/>
      <c r="C96" s="148"/>
      <c r="D96" s="148"/>
      <c r="E96" s="148"/>
      <c r="F96" s="148"/>
      <c r="G96" s="148"/>
      <c r="H96" s="148"/>
      <c r="I96" s="148"/>
      <c r="J96" s="5"/>
    </row>
    <row r="97" spans="1:12" ht="14.3">
      <c r="A97" s="142" t="s">
        <v>120</v>
      </c>
      <c r="B97" s="142"/>
      <c r="C97" s="142"/>
      <c r="D97" s="142"/>
      <c r="E97" s="142"/>
      <c r="F97" s="142"/>
      <c r="G97" s="142"/>
      <c r="H97" s="142"/>
      <c r="I97" s="142"/>
      <c r="J97" s="5"/>
    </row>
    <row r="98" spans="1:12" ht="13.6">
      <c r="A98" s="144" t="s">
        <v>26</v>
      </c>
      <c r="B98" s="145"/>
      <c r="C98" s="145"/>
      <c r="D98" s="145"/>
      <c r="E98" s="145"/>
      <c r="F98" s="145"/>
      <c r="G98" s="146"/>
      <c r="H98" s="108" t="s">
        <v>2</v>
      </c>
      <c r="I98" s="108" t="s">
        <v>1</v>
      </c>
      <c r="J98" s="5"/>
    </row>
    <row r="99" spans="1:12" ht="13.6">
      <c r="A99" s="106" t="s">
        <v>9</v>
      </c>
      <c r="B99" s="149" t="s">
        <v>29</v>
      </c>
      <c r="C99" s="149"/>
      <c r="D99" s="149"/>
      <c r="E99" s="149"/>
      <c r="F99" s="149"/>
      <c r="G99" s="149"/>
      <c r="H99" s="53">
        <f>Inf_BÁSICAS!D31</f>
        <v>0</v>
      </c>
      <c r="I99" s="52">
        <f>TRUNC(H99*I114,2)</f>
        <v>0</v>
      </c>
      <c r="J99" s="5"/>
    </row>
    <row r="100" spans="1:12" ht="13.6">
      <c r="A100" s="107" t="s">
        <v>10</v>
      </c>
      <c r="B100" s="149" t="s">
        <v>4</v>
      </c>
      <c r="C100" s="149"/>
      <c r="D100" s="149"/>
      <c r="E100" s="149"/>
      <c r="F100" s="149"/>
      <c r="G100" s="149"/>
      <c r="H100" s="53">
        <f>Inf_BÁSICAS!D32</f>
        <v>0</v>
      </c>
      <c r="I100" s="52">
        <f>TRUNC(H100*(I99+I114),2)</f>
        <v>0</v>
      </c>
      <c r="J100" s="5"/>
    </row>
    <row r="101" spans="1:12" ht="13.6">
      <c r="A101" s="106" t="s">
        <v>11</v>
      </c>
      <c r="B101" s="222" t="s">
        <v>61</v>
      </c>
      <c r="C101" s="222"/>
      <c r="D101" s="222"/>
      <c r="E101" s="222"/>
      <c r="F101" s="222"/>
      <c r="G101" s="222"/>
      <c r="H101" s="117">
        <f>SUM(H102:H104)</f>
        <v>8.6499999999999994E-2</v>
      </c>
      <c r="I101" s="118">
        <f>((I99+I100+I114)/(1-H101))-(I99+I100+I114)</f>
        <v>28.030355774493728</v>
      </c>
      <c r="J101" s="5"/>
    </row>
    <row r="102" spans="1:12" ht="13.6">
      <c r="A102" s="107" t="s">
        <v>62</v>
      </c>
      <c r="B102" s="149" t="s">
        <v>58</v>
      </c>
      <c r="C102" s="149"/>
      <c r="D102" s="149"/>
      <c r="E102" s="149"/>
      <c r="F102" s="149"/>
      <c r="G102" s="149"/>
      <c r="H102" s="32">
        <v>6.4999999999999997E-3</v>
      </c>
      <c r="I102" s="54">
        <f>((H102*$I$101)/$H$101)</f>
        <v>2.1063273125342108</v>
      </c>
      <c r="J102" s="5"/>
    </row>
    <row r="103" spans="1:12" ht="13.6">
      <c r="A103" s="107" t="s">
        <v>63</v>
      </c>
      <c r="B103" s="149" t="s">
        <v>59</v>
      </c>
      <c r="C103" s="149"/>
      <c r="D103" s="149"/>
      <c r="E103" s="149"/>
      <c r="F103" s="149"/>
      <c r="G103" s="149"/>
      <c r="H103" s="32">
        <v>0.03</v>
      </c>
      <c r="I103" s="54">
        <f>((H103*$I$101)/$H$101)</f>
        <v>9.7215106732348193</v>
      </c>
      <c r="J103" s="5"/>
    </row>
    <row r="104" spans="1:12" ht="13.6">
      <c r="A104" s="107" t="s">
        <v>64</v>
      </c>
      <c r="B104" s="149" t="s">
        <v>60</v>
      </c>
      <c r="C104" s="149"/>
      <c r="D104" s="149"/>
      <c r="E104" s="149"/>
      <c r="F104" s="149"/>
      <c r="G104" s="149"/>
      <c r="H104" s="32">
        <v>0.05</v>
      </c>
      <c r="I104" s="54">
        <f>((H104*$I$101)/$H$101)</f>
        <v>16.202517788724702</v>
      </c>
      <c r="J104" s="5"/>
    </row>
    <row r="105" spans="1:12" ht="13.6">
      <c r="A105" s="143" t="s">
        <v>121</v>
      </c>
      <c r="B105" s="143"/>
      <c r="C105" s="143"/>
      <c r="D105" s="143"/>
      <c r="E105" s="143"/>
      <c r="F105" s="143"/>
      <c r="G105" s="143"/>
      <c r="H105" s="115">
        <f>SUM(H99:H104)</f>
        <v>0.17299999999999999</v>
      </c>
      <c r="I105" s="47">
        <f>TRUNC(SUM(I99+I100+I102+I103+I104),2)</f>
        <v>28.03</v>
      </c>
      <c r="J105" s="5"/>
    </row>
    <row r="106" spans="1:12">
      <c r="A106" s="105"/>
      <c r="B106" s="194"/>
      <c r="C106" s="194"/>
      <c r="D106" s="194"/>
      <c r="E106" s="194"/>
      <c r="F106" s="194"/>
      <c r="G106" s="194"/>
      <c r="H106" s="194"/>
      <c r="I106" s="194"/>
    </row>
    <row r="107" spans="1:12" ht="14.3">
      <c r="A107" s="142" t="s">
        <v>122</v>
      </c>
      <c r="B107" s="142"/>
      <c r="C107" s="142"/>
      <c r="D107" s="142"/>
      <c r="E107" s="142"/>
      <c r="F107" s="142"/>
      <c r="G107" s="142"/>
      <c r="H107" s="142"/>
      <c r="I107" s="142"/>
      <c r="K107" s="36"/>
    </row>
    <row r="108" spans="1:12" ht="13.6">
      <c r="A108" s="151" t="s">
        <v>30</v>
      </c>
      <c r="B108" s="151"/>
      <c r="C108" s="151"/>
      <c r="D108" s="151"/>
      <c r="E108" s="151"/>
      <c r="F108" s="151"/>
      <c r="G108" s="151"/>
      <c r="H108" s="151"/>
      <c r="I108" s="108" t="s">
        <v>1</v>
      </c>
    </row>
    <row r="109" spans="1:12">
      <c r="A109" s="109" t="s">
        <v>9</v>
      </c>
      <c r="B109" s="193" t="str">
        <f>A19</f>
        <v>MÓDULO 1 - COMPOSIÇÃO DA REMUNERAÇÃO</v>
      </c>
      <c r="C109" s="193"/>
      <c r="D109" s="193"/>
      <c r="E109" s="193"/>
      <c r="F109" s="193"/>
      <c r="G109" s="193"/>
      <c r="H109" s="193"/>
      <c r="I109" s="52">
        <f>I25</f>
        <v>187.4</v>
      </c>
    </row>
    <row r="110" spans="1:12">
      <c r="A110" s="55" t="s">
        <v>10</v>
      </c>
      <c r="B110" s="193" t="str">
        <f>A27</f>
        <v>MÓDULO 2 – ENCARGOS E BENEFÍCIOS ANUAIS, MENSAIS E DIÁRIOS</v>
      </c>
      <c r="C110" s="193"/>
      <c r="D110" s="193"/>
      <c r="E110" s="193"/>
      <c r="F110" s="193"/>
      <c r="G110" s="193"/>
      <c r="H110" s="193"/>
      <c r="I110" s="54">
        <f>I56</f>
        <v>91.67</v>
      </c>
    </row>
    <row r="111" spans="1:12" ht="13.6">
      <c r="A111" s="55" t="s">
        <v>11</v>
      </c>
      <c r="B111" s="193" t="str">
        <f>A58</f>
        <v>MÓDULO 3 – PROVISÃO PARA RESCISÃO</v>
      </c>
      <c r="C111" s="193"/>
      <c r="D111" s="193"/>
      <c r="E111" s="193"/>
      <c r="F111" s="193"/>
      <c r="G111" s="193"/>
      <c r="H111" s="193"/>
      <c r="I111" s="54">
        <f>I67</f>
        <v>14.182583434343435</v>
      </c>
      <c r="K111" s="36"/>
    </row>
    <row r="112" spans="1:12" ht="13.6">
      <c r="A112" s="56" t="s">
        <v>12</v>
      </c>
      <c r="B112" s="193" t="str">
        <f>A69</f>
        <v>MÓDULO 4 – CUSTO DE REPOSIÇÃO DO PROFISSIONAL AUSENTE</v>
      </c>
      <c r="C112" s="193"/>
      <c r="D112" s="193"/>
      <c r="E112" s="193"/>
      <c r="F112" s="193"/>
      <c r="G112" s="193"/>
      <c r="H112" s="193"/>
      <c r="I112" s="54">
        <f>I87</f>
        <v>2.77</v>
      </c>
      <c r="K112" s="36"/>
      <c r="L112" s="33"/>
    </row>
    <row r="113" spans="1:13">
      <c r="A113" s="57" t="s">
        <v>13</v>
      </c>
      <c r="B113" s="193" t="str">
        <f>A89</f>
        <v>MÓDULO 5 – INSUMOS DIVERSOS</v>
      </c>
      <c r="C113" s="193"/>
      <c r="D113" s="193"/>
      <c r="E113" s="193"/>
      <c r="F113" s="193"/>
      <c r="G113" s="193"/>
      <c r="H113" s="193"/>
      <c r="I113" s="54">
        <f>I95</f>
        <v>0</v>
      </c>
    </row>
    <row r="114" spans="1:13" ht="13.6">
      <c r="A114" s="107"/>
      <c r="B114" s="143" t="s">
        <v>123</v>
      </c>
      <c r="C114" s="143"/>
      <c r="D114" s="143"/>
      <c r="E114" s="143"/>
      <c r="F114" s="143"/>
      <c r="G114" s="143"/>
      <c r="H114" s="143"/>
      <c r="I114" s="47">
        <f>TRUNC(SUM(I109:I113),2)</f>
        <v>296.02</v>
      </c>
      <c r="K114" s="33"/>
      <c r="L114" s="33"/>
      <c r="M114" s="33"/>
    </row>
    <row r="115" spans="1:13">
      <c r="A115" s="56" t="s">
        <v>14</v>
      </c>
      <c r="B115" s="193" t="str">
        <f>A97</f>
        <v>MÓDULO 6 – CUSTOS INDIRETOS, TRIBUTOS E LUCRO</v>
      </c>
      <c r="C115" s="193"/>
      <c r="D115" s="193"/>
      <c r="E115" s="193"/>
      <c r="F115" s="193"/>
      <c r="G115" s="193"/>
      <c r="H115" s="193"/>
      <c r="I115" s="50">
        <f>I105</f>
        <v>28.03</v>
      </c>
    </row>
    <row r="116" spans="1:13" ht="13.6">
      <c r="A116" s="143" t="s">
        <v>124</v>
      </c>
      <c r="B116" s="143"/>
      <c r="C116" s="143"/>
      <c r="D116" s="143"/>
      <c r="E116" s="143"/>
      <c r="F116" s="143"/>
      <c r="G116" s="143"/>
      <c r="H116" s="143"/>
      <c r="I116" s="47">
        <f>TRUNC(SUM(I114:I115),2)</f>
        <v>324.05</v>
      </c>
      <c r="K116" s="33"/>
      <c r="L116" s="33"/>
    </row>
    <row r="117" spans="1:13">
      <c r="I117" s="33"/>
    </row>
    <row r="118" spans="1:13" ht="13.6" hidden="1">
      <c r="A118" s="105"/>
      <c r="B118" s="180" t="s">
        <v>32</v>
      </c>
      <c r="C118" s="180"/>
      <c r="D118" s="180"/>
      <c r="E118" s="180"/>
      <c r="F118" s="180"/>
      <c r="G118" s="180"/>
      <c r="H118" s="3"/>
      <c r="I118" s="3"/>
    </row>
    <row r="119" spans="1:13" ht="40.6" hidden="1" customHeight="1">
      <c r="A119" s="187" t="s">
        <v>34</v>
      </c>
      <c r="B119" s="188"/>
      <c r="C119" s="187" t="s">
        <v>35</v>
      </c>
      <c r="D119" s="188"/>
      <c r="E119" s="187" t="s">
        <v>37</v>
      </c>
      <c r="F119" s="188"/>
      <c r="G119" s="25" t="s">
        <v>36</v>
      </c>
      <c r="H119" s="26" t="s">
        <v>33</v>
      </c>
      <c r="I119" s="11" t="s">
        <v>1</v>
      </c>
    </row>
    <row r="120" spans="1:13" hidden="1">
      <c r="A120" s="191" t="s">
        <v>38</v>
      </c>
      <c r="B120" s="192"/>
      <c r="C120" s="201" t="s">
        <v>42</v>
      </c>
      <c r="D120" s="202"/>
      <c r="E120" s="189"/>
      <c r="F120" s="190"/>
      <c r="G120" s="15" t="s">
        <v>42</v>
      </c>
      <c r="H120" s="21"/>
      <c r="I120" s="18">
        <v>0</v>
      </c>
    </row>
    <row r="121" spans="1:13" hidden="1">
      <c r="A121" s="203" t="s">
        <v>39</v>
      </c>
      <c r="B121" s="204"/>
      <c r="C121" s="197" t="s">
        <v>42</v>
      </c>
      <c r="D121" s="198"/>
      <c r="E121" s="199"/>
      <c r="F121" s="200"/>
      <c r="G121" s="6" t="s">
        <v>42</v>
      </c>
      <c r="H121" s="22"/>
      <c r="I121" s="19">
        <v>0</v>
      </c>
    </row>
    <row r="122" spans="1:13" hidden="1">
      <c r="A122" s="203" t="s">
        <v>40</v>
      </c>
      <c r="B122" s="204"/>
      <c r="C122" s="197" t="s">
        <v>42</v>
      </c>
      <c r="D122" s="198"/>
      <c r="E122" s="199"/>
      <c r="F122" s="200"/>
      <c r="G122" s="6" t="s">
        <v>42</v>
      </c>
      <c r="H122" s="22"/>
      <c r="I122" s="19">
        <v>0</v>
      </c>
    </row>
    <row r="123" spans="1:13" hidden="1">
      <c r="A123" s="203" t="s">
        <v>41</v>
      </c>
      <c r="B123" s="204"/>
      <c r="C123" s="197" t="s">
        <v>42</v>
      </c>
      <c r="D123" s="198"/>
      <c r="E123" s="199"/>
      <c r="F123" s="200"/>
      <c r="G123" s="6" t="s">
        <v>42</v>
      </c>
      <c r="H123" s="22"/>
      <c r="I123" s="19">
        <v>0</v>
      </c>
    </row>
    <row r="124" spans="1:13" ht="13.6" hidden="1">
      <c r="A124" s="217"/>
      <c r="B124" s="155"/>
      <c r="C124" s="199"/>
      <c r="D124" s="200"/>
      <c r="E124" s="199"/>
      <c r="F124" s="200"/>
      <c r="G124" s="16"/>
      <c r="H124" s="23"/>
      <c r="I124" s="19"/>
    </row>
    <row r="125" spans="1:13" ht="14.3" hidden="1" thickBot="1">
      <c r="A125" s="218"/>
      <c r="B125" s="219"/>
      <c r="C125" s="195"/>
      <c r="D125" s="196"/>
      <c r="E125" s="195"/>
      <c r="F125" s="196"/>
      <c r="G125" s="17"/>
      <c r="H125" s="24"/>
      <c r="I125" s="20"/>
    </row>
    <row r="126" spans="1:13" ht="14.3" hidden="1" thickBot="1">
      <c r="A126" s="214" t="s">
        <v>43</v>
      </c>
      <c r="B126" s="215"/>
      <c r="C126" s="215"/>
      <c r="D126" s="215"/>
      <c r="E126" s="215"/>
      <c r="F126" s="215"/>
      <c r="G126" s="215"/>
      <c r="H126" s="216"/>
      <c r="I126" s="9">
        <f>SUM(I124:I125)</f>
        <v>0</v>
      </c>
    </row>
    <row r="127" spans="1:13" hidden="1"/>
    <row r="128" spans="1:13" ht="13.6" hidden="1">
      <c r="A128" s="105" t="s">
        <v>44</v>
      </c>
      <c r="B128" s="180" t="s">
        <v>45</v>
      </c>
      <c r="C128" s="180"/>
      <c r="D128" s="180"/>
      <c r="E128" s="180"/>
      <c r="F128" s="180"/>
      <c r="G128" s="180"/>
      <c r="H128" s="3"/>
      <c r="I128" s="3"/>
    </row>
    <row r="129" spans="1:9" ht="14.3" hidden="1" thickBot="1">
      <c r="A129" s="208" t="s">
        <v>46</v>
      </c>
      <c r="B129" s="209"/>
      <c r="C129" s="209"/>
      <c r="D129" s="209"/>
      <c r="E129" s="209"/>
      <c r="F129" s="209"/>
      <c r="G129" s="209"/>
      <c r="H129" s="209"/>
      <c r="I129" s="210"/>
    </row>
    <row r="130" spans="1:9" ht="14.3" hidden="1" thickBot="1">
      <c r="A130" s="27"/>
      <c r="B130" s="211" t="s">
        <v>47</v>
      </c>
      <c r="C130" s="212"/>
      <c r="D130" s="212"/>
      <c r="E130" s="212"/>
      <c r="F130" s="212"/>
      <c r="G130" s="212"/>
      <c r="H130" s="213"/>
      <c r="I130" s="11" t="s">
        <v>1</v>
      </c>
    </row>
    <row r="131" spans="1:9" hidden="1">
      <c r="A131" s="110" t="s">
        <v>9</v>
      </c>
      <c r="B131" s="181" t="s">
        <v>48</v>
      </c>
      <c r="C131" s="182"/>
      <c r="D131" s="182"/>
      <c r="E131" s="182"/>
      <c r="F131" s="182"/>
      <c r="G131" s="182"/>
      <c r="H131" s="183"/>
      <c r="I131" s="14">
        <f>I102</f>
        <v>2.1063273125342108</v>
      </c>
    </row>
    <row r="132" spans="1:9" hidden="1">
      <c r="A132" s="12" t="s">
        <v>10</v>
      </c>
      <c r="B132" s="184" t="s">
        <v>49</v>
      </c>
      <c r="C132" s="185"/>
      <c r="D132" s="185"/>
      <c r="E132" s="185"/>
      <c r="F132" s="185"/>
      <c r="G132" s="185"/>
      <c r="H132" s="186"/>
      <c r="I132" s="13" t="e">
        <f>#REF!</f>
        <v>#REF!</v>
      </c>
    </row>
    <row r="133" spans="1:9" ht="13.6" hidden="1" thickBot="1">
      <c r="A133" s="12" t="s">
        <v>11</v>
      </c>
      <c r="B133" s="205" t="s">
        <v>50</v>
      </c>
      <c r="C133" s="206"/>
      <c r="D133" s="206"/>
      <c r="E133" s="206"/>
      <c r="F133" s="206"/>
      <c r="G133" s="206"/>
      <c r="H133" s="207"/>
      <c r="I133" s="13">
        <f>I105</f>
        <v>28.03</v>
      </c>
    </row>
    <row r="134" spans="1:9" ht="14.3" hidden="1" thickBot="1">
      <c r="A134" s="177" t="s">
        <v>25</v>
      </c>
      <c r="B134" s="178"/>
      <c r="C134" s="178"/>
      <c r="D134" s="178"/>
      <c r="E134" s="178"/>
      <c r="F134" s="178"/>
      <c r="G134" s="178"/>
      <c r="H134" s="179"/>
      <c r="I134" s="9" t="e">
        <f>SUM(I131:I133)</f>
        <v>#REF!</v>
      </c>
    </row>
    <row r="135" spans="1:9" hidden="1">
      <c r="A135" s="28" t="s">
        <v>22</v>
      </c>
      <c r="B135" t="s">
        <v>51</v>
      </c>
    </row>
    <row r="136" spans="1:9" hidden="1"/>
    <row r="137" spans="1:9" hidden="1"/>
    <row r="138" spans="1:9" ht="13.6">
      <c r="A138" s="38"/>
      <c r="B138" s="38"/>
    </row>
    <row r="139" spans="1:9" ht="13.6">
      <c r="A139" s="36"/>
      <c r="B139" s="38"/>
      <c r="E139" s="40"/>
    </row>
    <row r="142" spans="1:9">
      <c r="A142" s="40"/>
    </row>
    <row r="143" spans="1:9">
      <c r="A143" s="40"/>
    </row>
  </sheetData>
  <sheetProtection sheet="1" objects="1" scenarios="1"/>
  <mergeCells count="147">
    <mergeCell ref="B133:H133"/>
    <mergeCell ref="A134:H134"/>
    <mergeCell ref="A126:H126"/>
    <mergeCell ref="B128:G128"/>
    <mergeCell ref="A129:I129"/>
    <mergeCell ref="B130:H130"/>
    <mergeCell ref="B131:H131"/>
    <mergeCell ref="B132:H132"/>
    <mergeCell ref="A124:B124"/>
    <mergeCell ref="C124:D124"/>
    <mergeCell ref="E124:F124"/>
    <mergeCell ref="A125:B125"/>
    <mergeCell ref="C125:D125"/>
    <mergeCell ref="E125:F125"/>
    <mergeCell ref="A122:B122"/>
    <mergeCell ref="C122:D122"/>
    <mergeCell ref="E122:F122"/>
    <mergeCell ref="A123:B123"/>
    <mergeCell ref="C123:D123"/>
    <mergeCell ref="E123:F123"/>
    <mergeCell ref="A120:B120"/>
    <mergeCell ref="C120:D120"/>
    <mergeCell ref="E120:F120"/>
    <mergeCell ref="A121:B121"/>
    <mergeCell ref="C121:D121"/>
    <mergeCell ref="E121:F121"/>
    <mergeCell ref="B115:H115"/>
    <mergeCell ref="A116:H116"/>
    <mergeCell ref="B118:G118"/>
    <mergeCell ref="A119:B119"/>
    <mergeCell ref="C119:D119"/>
    <mergeCell ref="E119:F119"/>
    <mergeCell ref="B109:H109"/>
    <mergeCell ref="B110:H110"/>
    <mergeCell ref="B111:H111"/>
    <mergeCell ref="B112:H112"/>
    <mergeCell ref="B113:H113"/>
    <mergeCell ref="B114:H114"/>
    <mergeCell ref="B103:G103"/>
    <mergeCell ref="B104:G104"/>
    <mergeCell ref="A105:G105"/>
    <mergeCell ref="B106:I106"/>
    <mergeCell ref="A107:I107"/>
    <mergeCell ref="A108:H108"/>
    <mergeCell ref="A97:I97"/>
    <mergeCell ref="A98:G98"/>
    <mergeCell ref="B99:G99"/>
    <mergeCell ref="B100:G100"/>
    <mergeCell ref="B101:G101"/>
    <mergeCell ref="B102:G102"/>
    <mergeCell ref="B91:G91"/>
    <mergeCell ref="B92:G92"/>
    <mergeCell ref="B93:G93"/>
    <mergeCell ref="B94:G94"/>
    <mergeCell ref="A95:G95"/>
    <mergeCell ref="A96:I96"/>
    <mergeCell ref="B85:H85"/>
    <mergeCell ref="B86:H86"/>
    <mergeCell ref="A87:H87"/>
    <mergeCell ref="A88:I88"/>
    <mergeCell ref="A89:I89"/>
    <mergeCell ref="A90:G90"/>
    <mergeCell ref="A79:G79"/>
    <mergeCell ref="B80:G80"/>
    <mergeCell ref="A81:G81"/>
    <mergeCell ref="A82:I82"/>
    <mergeCell ref="A83:I83"/>
    <mergeCell ref="A84:H84"/>
    <mergeCell ref="B73:G73"/>
    <mergeCell ref="B74:G74"/>
    <mergeCell ref="B75:G75"/>
    <mergeCell ref="B76:G76"/>
    <mergeCell ref="A77:G77"/>
    <mergeCell ref="A78:I78"/>
    <mergeCell ref="A67:G67"/>
    <mergeCell ref="A68:I68"/>
    <mergeCell ref="A69:I69"/>
    <mergeCell ref="A70:G70"/>
    <mergeCell ref="B71:G71"/>
    <mergeCell ref="B72:G72"/>
    <mergeCell ref="B61:G61"/>
    <mergeCell ref="B62:G62"/>
    <mergeCell ref="B63:G63"/>
    <mergeCell ref="B64:G64"/>
    <mergeCell ref="B65:G65"/>
    <mergeCell ref="B66:G66"/>
    <mergeCell ref="B55:H55"/>
    <mergeCell ref="A56:H56"/>
    <mergeCell ref="A57:I57"/>
    <mergeCell ref="A58:I58"/>
    <mergeCell ref="A59:G59"/>
    <mergeCell ref="B60:G60"/>
    <mergeCell ref="A49:H49"/>
    <mergeCell ref="A50:I50"/>
    <mergeCell ref="A51:I51"/>
    <mergeCell ref="A52:H52"/>
    <mergeCell ref="B53:H53"/>
    <mergeCell ref="B54:H54"/>
    <mergeCell ref="A43:I43"/>
    <mergeCell ref="A44:G44"/>
    <mergeCell ref="B45:G45"/>
    <mergeCell ref="B46:G46"/>
    <mergeCell ref="B47:G47"/>
    <mergeCell ref="B48:G48"/>
    <mergeCell ref="B37:G37"/>
    <mergeCell ref="B38:G38"/>
    <mergeCell ref="B39:G39"/>
    <mergeCell ref="B40:G40"/>
    <mergeCell ref="B41:G41"/>
    <mergeCell ref="A42:G42"/>
    <mergeCell ref="A31:G31"/>
    <mergeCell ref="A32:I32"/>
    <mergeCell ref="A33:G33"/>
    <mergeCell ref="B34:G34"/>
    <mergeCell ref="B35:G35"/>
    <mergeCell ref="B36:G36"/>
    <mergeCell ref="B24:G24"/>
    <mergeCell ref="A25:H25"/>
    <mergeCell ref="A27:I27"/>
    <mergeCell ref="A28:G28"/>
    <mergeCell ref="B29:G29"/>
    <mergeCell ref="B30:G30"/>
    <mergeCell ref="A18:I18"/>
    <mergeCell ref="A19:I19"/>
    <mergeCell ref="B20:G20"/>
    <mergeCell ref="B21:G21"/>
    <mergeCell ref="B22:G22"/>
    <mergeCell ref="B23:G23"/>
    <mergeCell ref="A12:I12"/>
    <mergeCell ref="B13:H13"/>
    <mergeCell ref="B14:H14"/>
    <mergeCell ref="B15:H15"/>
    <mergeCell ref="B16:H16"/>
    <mergeCell ref="B17:H17"/>
    <mergeCell ref="A8:I8"/>
    <mergeCell ref="A9:B9"/>
    <mergeCell ref="C9:D9"/>
    <mergeCell ref="E9:I9"/>
    <mergeCell ref="A10:B10"/>
    <mergeCell ref="C10:D10"/>
    <mergeCell ref="E10:I10"/>
    <mergeCell ref="A1:I1"/>
    <mergeCell ref="A2:I2"/>
    <mergeCell ref="B3:H3"/>
    <mergeCell ref="B4:H4"/>
    <mergeCell ref="B5:H5"/>
    <mergeCell ref="B6:H6"/>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sheetPr>
    <tabColor theme="1"/>
  </sheetPr>
  <dimension ref="A1:M143"/>
  <sheetViews>
    <sheetView showGridLines="0" topLeftCell="A58" zoomScale="115" zoomScaleNormal="115" workbookViewId="0">
      <selection activeCell="H71" sqref="H71"/>
    </sheetView>
  </sheetViews>
  <sheetFormatPr defaultRowHeight="12.9"/>
  <cols>
    <col min="1" max="1" width="10" bestFit="1" customWidth="1"/>
    <col min="5" max="5" width="10.875" bestFit="1" customWidth="1"/>
    <col min="7" max="7" width="19.125" customWidth="1"/>
    <col min="8" max="8" width="10" customWidth="1"/>
    <col min="9" max="9" width="20.75" customWidth="1"/>
    <col min="10" max="10" width="5" customWidth="1"/>
    <col min="11" max="11" width="33.125" customWidth="1"/>
    <col min="12" max="12" width="15.875" customWidth="1"/>
    <col min="13" max="13" width="9.625" bestFit="1" customWidth="1"/>
  </cols>
  <sheetData>
    <row r="1" spans="1:9">
      <c r="A1" s="223"/>
      <c r="B1" s="223"/>
      <c r="C1" s="223"/>
      <c r="D1" s="223"/>
      <c r="E1" s="223"/>
      <c r="F1" s="223"/>
      <c r="G1" s="223"/>
      <c r="H1" s="223"/>
      <c r="I1" s="223"/>
    </row>
    <row r="2" spans="1:9" ht="14.3">
      <c r="A2" s="142" t="s">
        <v>129</v>
      </c>
      <c r="B2" s="142"/>
      <c r="C2" s="142"/>
      <c r="D2" s="142"/>
      <c r="E2" s="142"/>
      <c r="F2" s="142"/>
      <c r="G2" s="142"/>
      <c r="H2" s="142"/>
      <c r="I2" s="142"/>
    </row>
    <row r="3" spans="1:9">
      <c r="A3" s="55" t="s">
        <v>9</v>
      </c>
      <c r="B3" s="173" t="s">
        <v>128</v>
      </c>
      <c r="C3" s="174"/>
      <c r="D3" s="174"/>
      <c r="E3" s="174"/>
      <c r="F3" s="174"/>
      <c r="G3" s="174"/>
      <c r="H3" s="175"/>
      <c r="I3" s="86">
        <f ca="1">TODAY()</f>
        <v>43091</v>
      </c>
    </row>
    <row r="4" spans="1:9">
      <c r="A4" s="55" t="s">
        <v>10</v>
      </c>
      <c r="B4" s="176" t="s">
        <v>53</v>
      </c>
      <c r="C4" s="176"/>
      <c r="D4" s="176"/>
      <c r="E4" s="176"/>
      <c r="F4" s="176"/>
      <c r="G4" s="176"/>
      <c r="H4" s="176"/>
      <c r="I4" s="84" t="s">
        <v>127</v>
      </c>
    </row>
    <row r="5" spans="1:9">
      <c r="A5" s="55" t="s">
        <v>11</v>
      </c>
      <c r="B5" s="154" t="s">
        <v>65</v>
      </c>
      <c r="C5" s="154"/>
      <c r="D5" s="154"/>
      <c r="E5" s="154"/>
      <c r="F5" s="154"/>
      <c r="G5" s="154"/>
      <c r="H5" s="154"/>
      <c r="I5" s="86">
        <f>Inf_BÁSICAS!B4</f>
        <v>42856</v>
      </c>
    </row>
    <row r="6" spans="1:9">
      <c r="A6" s="55" t="s">
        <v>12</v>
      </c>
      <c r="B6" s="176" t="s">
        <v>54</v>
      </c>
      <c r="C6" s="176"/>
      <c r="D6" s="176"/>
      <c r="E6" s="176"/>
      <c r="F6" s="176"/>
      <c r="G6" s="176"/>
      <c r="H6" s="176"/>
      <c r="I6" s="55">
        <v>12</v>
      </c>
    </row>
    <row r="7" spans="1:9">
      <c r="A7" s="105"/>
      <c r="B7" s="111"/>
      <c r="C7" s="111"/>
      <c r="D7" s="111"/>
      <c r="E7" s="111"/>
      <c r="F7" s="111"/>
      <c r="G7" s="111"/>
      <c r="H7" s="105"/>
      <c r="I7" s="105"/>
    </row>
    <row r="8" spans="1:9" ht="14.3">
      <c r="A8" s="142" t="s">
        <v>130</v>
      </c>
      <c r="B8" s="142"/>
      <c r="C8" s="142"/>
      <c r="D8" s="142"/>
      <c r="E8" s="142"/>
      <c r="F8" s="142"/>
      <c r="G8" s="142"/>
      <c r="H8" s="142"/>
      <c r="I8" s="142"/>
    </row>
    <row r="9" spans="1:9" ht="13.6">
      <c r="A9" s="169" t="s">
        <v>55</v>
      </c>
      <c r="B9" s="169"/>
      <c r="C9" s="169" t="s">
        <v>56</v>
      </c>
      <c r="D9" s="169"/>
      <c r="E9" s="169" t="s">
        <v>57</v>
      </c>
      <c r="F9" s="169"/>
      <c r="G9" s="169"/>
      <c r="H9" s="169"/>
      <c r="I9" s="169"/>
    </row>
    <row r="10" spans="1:9">
      <c r="A10" s="167" t="str">
        <f>Inf_BÁSICAS!C5</f>
        <v>SAÚDE</v>
      </c>
      <c r="B10" s="168"/>
      <c r="C10" s="170" t="str">
        <f>Inf_BÁSICAS!C6</f>
        <v>Posto</v>
      </c>
      <c r="D10" s="171"/>
      <c r="E10" s="167">
        <f>Inf_BÁSICAS!C7</f>
        <v>1</v>
      </c>
      <c r="F10" s="172"/>
      <c r="G10" s="172"/>
      <c r="H10" s="172"/>
      <c r="I10" s="168"/>
    </row>
    <row r="11" spans="1:9">
      <c r="A11" s="105"/>
      <c r="B11" s="111"/>
      <c r="C11" s="111"/>
      <c r="D11" s="111"/>
      <c r="E11" s="111"/>
      <c r="F11" s="111"/>
      <c r="G11" s="111"/>
      <c r="H11" s="105"/>
      <c r="I11" s="105"/>
    </row>
    <row r="12" spans="1:9" ht="14.3">
      <c r="A12" s="142" t="s">
        <v>131</v>
      </c>
      <c r="B12" s="142"/>
      <c r="C12" s="142"/>
      <c r="D12" s="142"/>
      <c r="E12" s="142"/>
      <c r="F12" s="142"/>
      <c r="G12" s="142"/>
      <c r="H12" s="142"/>
      <c r="I12" s="142"/>
    </row>
    <row r="13" spans="1:9">
      <c r="A13" s="55">
        <v>1</v>
      </c>
      <c r="B13" s="176" t="s">
        <v>8</v>
      </c>
      <c r="C13" s="176"/>
      <c r="D13" s="176"/>
      <c r="E13" s="176"/>
      <c r="F13" s="176"/>
      <c r="G13" s="176"/>
      <c r="H13" s="176"/>
      <c r="I13" s="84" t="str">
        <f>A10</f>
        <v>SAÚDE</v>
      </c>
    </row>
    <row r="14" spans="1:9">
      <c r="A14" s="55">
        <v>2</v>
      </c>
      <c r="B14" s="154" t="s">
        <v>66</v>
      </c>
      <c r="C14" s="154"/>
      <c r="D14" s="154"/>
      <c r="E14" s="154"/>
      <c r="F14" s="154"/>
      <c r="G14" s="154"/>
      <c r="H14" s="154"/>
      <c r="I14" s="55">
        <f>Inf_BÁSICAS!C8</f>
        <v>0</v>
      </c>
    </row>
    <row r="15" spans="1:9">
      <c r="A15" s="55">
        <v>3</v>
      </c>
      <c r="B15" s="176" t="s">
        <v>7</v>
      </c>
      <c r="C15" s="176"/>
      <c r="D15" s="176"/>
      <c r="E15" s="176"/>
      <c r="F15" s="176"/>
      <c r="G15" s="176"/>
      <c r="H15" s="176"/>
      <c r="I15" s="85">
        <f>Inf_BÁSICAS!E9</f>
        <v>0</v>
      </c>
    </row>
    <row r="16" spans="1:9">
      <c r="A16" s="55">
        <v>4</v>
      </c>
      <c r="B16" s="176" t="s">
        <v>6</v>
      </c>
      <c r="C16" s="176"/>
      <c r="D16" s="176"/>
      <c r="E16" s="176"/>
      <c r="F16" s="176"/>
      <c r="G16" s="176"/>
      <c r="H16" s="176"/>
      <c r="I16" s="84" t="str">
        <f>Inf_BÁSICAS!E2</f>
        <v>ASB</v>
      </c>
    </row>
    <row r="17" spans="1:10">
      <c r="A17" s="55">
        <v>5</v>
      </c>
      <c r="B17" s="176" t="s">
        <v>5</v>
      </c>
      <c r="C17" s="176"/>
      <c r="D17" s="176"/>
      <c r="E17" s="176"/>
      <c r="F17" s="176"/>
      <c r="G17" s="176"/>
      <c r="H17" s="176"/>
      <c r="I17" s="86">
        <f>Inf_BÁSICAS!B4</f>
        <v>42856</v>
      </c>
    </row>
    <row r="18" spans="1:10">
      <c r="A18" s="166"/>
      <c r="B18" s="166"/>
      <c r="C18" s="166"/>
      <c r="D18" s="166"/>
      <c r="E18" s="166"/>
      <c r="F18" s="166"/>
      <c r="G18" s="166"/>
      <c r="H18" s="166"/>
      <c r="I18" s="166"/>
    </row>
    <row r="19" spans="1:10" ht="14.3">
      <c r="A19" s="142" t="s">
        <v>31</v>
      </c>
      <c r="B19" s="142"/>
      <c r="C19" s="142"/>
      <c r="D19" s="142"/>
      <c r="E19" s="142"/>
      <c r="F19" s="142"/>
      <c r="G19" s="142"/>
      <c r="H19" s="142"/>
      <c r="I19" s="142"/>
    </row>
    <row r="20" spans="1:10" ht="13.6">
      <c r="A20" s="113"/>
      <c r="B20" s="163" t="s">
        <v>17</v>
      </c>
      <c r="C20" s="163"/>
      <c r="D20" s="163"/>
      <c r="E20" s="163"/>
      <c r="F20" s="163"/>
      <c r="G20" s="163"/>
      <c r="H20" s="113" t="s">
        <v>2</v>
      </c>
      <c r="I20" s="113" t="s">
        <v>1</v>
      </c>
    </row>
    <row r="21" spans="1:10" ht="13.6">
      <c r="A21" s="107" t="s">
        <v>9</v>
      </c>
      <c r="B21" s="153" t="s">
        <v>52</v>
      </c>
      <c r="C21" s="154"/>
      <c r="D21" s="154"/>
      <c r="E21" s="154"/>
      <c r="F21" s="154"/>
      <c r="G21" s="154"/>
      <c r="H21" s="87"/>
      <c r="I21" s="88">
        <f>I15</f>
        <v>0</v>
      </c>
    </row>
    <row r="22" spans="1:10" ht="13.6">
      <c r="A22" s="107" t="s">
        <v>10</v>
      </c>
      <c r="B22" s="153" t="s">
        <v>67</v>
      </c>
      <c r="C22" s="154"/>
      <c r="D22" s="154"/>
      <c r="E22" s="154"/>
      <c r="F22" s="154"/>
      <c r="G22" s="154"/>
      <c r="H22" s="30"/>
      <c r="I22" s="88">
        <f>Inf_BÁSICAS!E11</f>
        <v>0</v>
      </c>
    </row>
    <row r="23" spans="1:10" ht="13.6">
      <c r="A23" s="107" t="s">
        <v>11</v>
      </c>
      <c r="B23" s="153" t="s">
        <v>68</v>
      </c>
      <c r="C23" s="154"/>
      <c r="D23" s="154"/>
      <c r="E23" s="154"/>
      <c r="F23" s="154"/>
      <c r="G23" s="154"/>
      <c r="H23" s="30"/>
      <c r="I23" s="88">
        <f>Inf_BÁSICAS!E10</f>
        <v>187.4</v>
      </c>
    </row>
    <row r="24" spans="1:10" ht="13.6">
      <c r="A24" s="107" t="s">
        <v>12</v>
      </c>
      <c r="B24" s="153" t="s">
        <v>3</v>
      </c>
      <c r="C24" s="154"/>
      <c r="D24" s="154"/>
      <c r="E24" s="154"/>
      <c r="F24" s="154"/>
      <c r="G24" s="154"/>
      <c r="H24" s="30"/>
      <c r="I24" s="88">
        <v>0</v>
      </c>
    </row>
    <row r="25" spans="1:10" ht="13.6">
      <c r="A25" s="224" t="s">
        <v>94</v>
      </c>
      <c r="B25" s="224"/>
      <c r="C25" s="224"/>
      <c r="D25" s="224"/>
      <c r="E25" s="224"/>
      <c r="F25" s="224"/>
      <c r="G25" s="224"/>
      <c r="H25" s="224"/>
      <c r="I25" s="89">
        <f>TRUNC(SUM(I21:I24),2)</f>
        <v>187.4</v>
      </c>
    </row>
    <row r="26" spans="1:10" ht="13.6">
      <c r="A26" s="3"/>
      <c r="B26" s="3"/>
      <c r="C26" s="3"/>
      <c r="D26" s="3"/>
      <c r="E26" s="3"/>
      <c r="F26" s="3"/>
      <c r="G26" s="3"/>
      <c r="H26" s="3"/>
      <c r="I26" s="4"/>
      <c r="J26" s="5"/>
    </row>
    <row r="27" spans="1:10" ht="14.3">
      <c r="A27" s="142" t="s">
        <v>69</v>
      </c>
      <c r="B27" s="142"/>
      <c r="C27" s="142"/>
      <c r="D27" s="142"/>
      <c r="E27" s="142"/>
      <c r="F27" s="142"/>
      <c r="G27" s="142"/>
      <c r="H27" s="142"/>
      <c r="I27" s="142"/>
      <c r="J27" s="5"/>
    </row>
    <row r="28" spans="1:10" ht="13.6">
      <c r="A28" s="144" t="s">
        <v>81</v>
      </c>
      <c r="B28" s="145"/>
      <c r="C28" s="145"/>
      <c r="D28" s="145"/>
      <c r="E28" s="145"/>
      <c r="F28" s="145"/>
      <c r="G28" s="146"/>
      <c r="H28" s="108" t="s">
        <v>2</v>
      </c>
      <c r="I28" s="108" t="s">
        <v>1</v>
      </c>
      <c r="J28" s="5"/>
    </row>
    <row r="29" spans="1:10" ht="13.6">
      <c r="A29" s="106" t="s">
        <v>9</v>
      </c>
      <c r="B29" s="149" t="s">
        <v>132</v>
      </c>
      <c r="C29" s="157"/>
      <c r="D29" s="157"/>
      <c r="E29" s="157"/>
      <c r="F29" s="157"/>
      <c r="G29" s="157"/>
      <c r="H29" s="1">
        <v>9.0899999999999995E-2</v>
      </c>
      <c r="I29" s="88">
        <f>$I$25*H29</f>
        <v>17.034659999999999</v>
      </c>
      <c r="J29" s="5"/>
    </row>
    <row r="30" spans="1:10" ht="13.6">
      <c r="A30" s="106" t="s">
        <v>10</v>
      </c>
      <c r="B30" s="157" t="s">
        <v>125</v>
      </c>
      <c r="C30" s="157"/>
      <c r="D30" s="157"/>
      <c r="E30" s="157"/>
      <c r="F30" s="157"/>
      <c r="G30" s="157"/>
      <c r="H30" s="44">
        <v>3.0300000000000001E-2</v>
      </c>
      <c r="I30" s="88">
        <f>H30*I25</f>
        <v>5.6782200000000005</v>
      </c>
      <c r="J30" s="5"/>
    </row>
    <row r="31" spans="1:10" ht="13.6">
      <c r="A31" s="143" t="s">
        <v>71</v>
      </c>
      <c r="B31" s="143"/>
      <c r="C31" s="143"/>
      <c r="D31" s="143"/>
      <c r="E31" s="143"/>
      <c r="F31" s="143"/>
      <c r="G31" s="143"/>
      <c r="H31" s="7">
        <f>TRUNC(SUM(H29:H30),4)</f>
        <v>0.1212</v>
      </c>
      <c r="I31" s="90">
        <f>TRUNC(SUM(I29:I30),2)</f>
        <v>22.71</v>
      </c>
      <c r="J31" s="5"/>
    </row>
    <row r="32" spans="1:10" ht="13.6">
      <c r="A32" s="164"/>
      <c r="B32" s="165"/>
      <c r="C32" s="165"/>
      <c r="D32" s="165"/>
      <c r="E32" s="165"/>
      <c r="F32" s="165"/>
      <c r="G32" s="165"/>
      <c r="H32" s="165"/>
      <c r="I32" s="165"/>
      <c r="J32" s="5"/>
    </row>
    <row r="33" spans="1:12" ht="13.6">
      <c r="A33" s="151" t="s">
        <v>82</v>
      </c>
      <c r="B33" s="151"/>
      <c r="C33" s="151"/>
      <c r="D33" s="151"/>
      <c r="E33" s="151"/>
      <c r="F33" s="151"/>
      <c r="G33" s="151"/>
      <c r="H33" s="108" t="s">
        <v>2</v>
      </c>
      <c r="I33" s="108" t="s">
        <v>1</v>
      </c>
      <c r="J33" s="5"/>
      <c r="K33" s="59"/>
      <c r="L33" s="58"/>
    </row>
    <row r="34" spans="1:12" ht="13.6">
      <c r="A34" s="106" t="s">
        <v>9</v>
      </c>
      <c r="B34" s="149" t="s">
        <v>74</v>
      </c>
      <c r="C34" s="157"/>
      <c r="D34" s="157"/>
      <c r="E34" s="157"/>
      <c r="F34" s="157"/>
      <c r="G34" s="157"/>
      <c r="H34" s="1">
        <v>0.2</v>
      </c>
      <c r="I34" s="50">
        <f>H34*$I$25</f>
        <v>37.480000000000004</v>
      </c>
      <c r="J34" s="5"/>
      <c r="K34" s="60"/>
      <c r="L34" s="58"/>
    </row>
    <row r="35" spans="1:12" ht="13.6">
      <c r="A35" s="106" t="s">
        <v>10</v>
      </c>
      <c r="B35" s="149" t="s">
        <v>75</v>
      </c>
      <c r="C35" s="157"/>
      <c r="D35" s="157"/>
      <c r="E35" s="157"/>
      <c r="F35" s="157"/>
      <c r="G35" s="157"/>
      <c r="H35" s="1">
        <v>2.5000000000000001E-2</v>
      </c>
      <c r="I35" s="50">
        <f t="shared" ref="I35:I41" si="0">H35*$I$25</f>
        <v>4.6850000000000005</v>
      </c>
      <c r="J35" s="5"/>
      <c r="K35" s="59"/>
    </row>
    <row r="36" spans="1:12" ht="13.6">
      <c r="A36" s="106" t="s">
        <v>11</v>
      </c>
      <c r="B36" s="149" t="s">
        <v>154</v>
      </c>
      <c r="C36" s="157"/>
      <c r="D36" s="157"/>
      <c r="E36" s="157"/>
      <c r="F36" s="157"/>
      <c r="G36" s="157"/>
      <c r="H36" s="1">
        <f>Inf_BÁSICAS!E12</f>
        <v>0.03</v>
      </c>
      <c r="I36" s="50">
        <f t="shared" si="0"/>
        <v>5.6219999999999999</v>
      </c>
      <c r="J36" s="5"/>
      <c r="K36" s="59"/>
    </row>
    <row r="37" spans="1:12" ht="13.6">
      <c r="A37" s="106" t="s">
        <v>12</v>
      </c>
      <c r="B37" s="149" t="s">
        <v>73</v>
      </c>
      <c r="C37" s="149"/>
      <c r="D37" s="149"/>
      <c r="E37" s="149"/>
      <c r="F37" s="149"/>
      <c r="G37" s="149"/>
      <c r="H37" s="1">
        <v>1.4999999999999999E-2</v>
      </c>
      <c r="I37" s="50">
        <f t="shared" si="0"/>
        <v>2.8109999999999999</v>
      </c>
      <c r="J37" s="5"/>
    </row>
    <row r="38" spans="1:12" ht="13.6">
      <c r="A38" s="106" t="s">
        <v>13</v>
      </c>
      <c r="B38" s="149" t="s">
        <v>76</v>
      </c>
      <c r="C38" s="157"/>
      <c r="D38" s="157"/>
      <c r="E38" s="157"/>
      <c r="F38" s="157"/>
      <c r="G38" s="157"/>
      <c r="H38" s="1">
        <v>0.01</v>
      </c>
      <c r="I38" s="50">
        <f t="shared" si="0"/>
        <v>1.8740000000000001</v>
      </c>
      <c r="J38" s="5"/>
    </row>
    <row r="39" spans="1:12" ht="13.6">
      <c r="A39" s="106" t="s">
        <v>14</v>
      </c>
      <c r="B39" s="149" t="s">
        <v>77</v>
      </c>
      <c r="C39" s="157"/>
      <c r="D39" s="157"/>
      <c r="E39" s="157"/>
      <c r="F39" s="157"/>
      <c r="G39" s="157"/>
      <c r="H39" s="1">
        <v>6.0000000000000001E-3</v>
      </c>
      <c r="I39" s="50">
        <f t="shared" si="0"/>
        <v>1.1244000000000001</v>
      </c>
      <c r="J39" s="5"/>
    </row>
    <row r="40" spans="1:12" ht="13.6">
      <c r="A40" s="106" t="s">
        <v>15</v>
      </c>
      <c r="B40" s="149" t="s">
        <v>78</v>
      </c>
      <c r="C40" s="157"/>
      <c r="D40" s="157"/>
      <c r="E40" s="157"/>
      <c r="F40" s="157"/>
      <c r="G40" s="157"/>
      <c r="H40" s="1">
        <v>2E-3</v>
      </c>
      <c r="I40" s="50">
        <f t="shared" si="0"/>
        <v>0.37480000000000002</v>
      </c>
      <c r="J40" s="5"/>
    </row>
    <row r="41" spans="1:12" ht="13.6">
      <c r="A41" s="106" t="s">
        <v>16</v>
      </c>
      <c r="B41" s="149" t="s">
        <v>79</v>
      </c>
      <c r="C41" s="157"/>
      <c r="D41" s="157"/>
      <c r="E41" s="157"/>
      <c r="F41" s="157"/>
      <c r="G41" s="157"/>
      <c r="H41" s="1">
        <v>0.08</v>
      </c>
      <c r="I41" s="50">
        <f t="shared" si="0"/>
        <v>14.992000000000001</v>
      </c>
      <c r="J41" s="5"/>
    </row>
    <row r="42" spans="1:12" ht="13.6">
      <c r="A42" s="143" t="s">
        <v>80</v>
      </c>
      <c r="B42" s="143"/>
      <c r="C42" s="143"/>
      <c r="D42" s="143"/>
      <c r="E42" s="143"/>
      <c r="F42" s="143"/>
      <c r="G42" s="143"/>
      <c r="H42" s="7">
        <f>SUM(H34:H41)</f>
        <v>0.36800000000000005</v>
      </c>
      <c r="I42" s="49">
        <f>TRUNC(SUM(I34:I41),2)</f>
        <v>68.959999999999994</v>
      </c>
      <c r="J42" s="5"/>
      <c r="K42" s="40"/>
    </row>
    <row r="43" spans="1:12" ht="13.6">
      <c r="A43" s="161"/>
      <c r="B43" s="161"/>
      <c r="C43" s="161"/>
      <c r="D43" s="161"/>
      <c r="E43" s="161"/>
      <c r="F43" s="161"/>
      <c r="G43" s="161"/>
      <c r="H43" s="161"/>
      <c r="I43" s="162"/>
      <c r="J43" s="5"/>
    </row>
    <row r="44" spans="1:12" ht="13.6">
      <c r="A44" s="151" t="s">
        <v>83</v>
      </c>
      <c r="B44" s="151"/>
      <c r="C44" s="151"/>
      <c r="D44" s="151"/>
      <c r="E44" s="151"/>
      <c r="F44" s="151"/>
      <c r="G44" s="151"/>
      <c r="H44" s="93"/>
      <c r="I44" s="108" t="s">
        <v>1</v>
      </c>
      <c r="J44" s="5"/>
    </row>
    <row r="45" spans="1:12" ht="13.6">
      <c r="A45" s="106" t="s">
        <v>9</v>
      </c>
      <c r="B45" s="150" t="s">
        <v>84</v>
      </c>
      <c r="C45" s="160"/>
      <c r="D45" s="160"/>
      <c r="E45" s="160"/>
      <c r="F45" s="160"/>
      <c r="G45" s="160"/>
      <c r="H45" s="114" t="s">
        <v>0</v>
      </c>
      <c r="I45" s="48">
        <f>Inf_BÁSICAS!E28</f>
        <v>0</v>
      </c>
      <c r="J45" s="5"/>
    </row>
    <row r="46" spans="1:12" ht="13.6">
      <c r="A46" s="106" t="s">
        <v>10</v>
      </c>
      <c r="B46" s="150" t="s">
        <v>85</v>
      </c>
      <c r="C46" s="160"/>
      <c r="D46" s="160"/>
      <c r="E46" s="160"/>
      <c r="F46" s="160"/>
      <c r="G46" s="160"/>
      <c r="H46" s="114" t="s">
        <v>0</v>
      </c>
      <c r="I46" s="48">
        <v>0</v>
      </c>
      <c r="J46" s="5"/>
    </row>
    <row r="47" spans="1:12" ht="13.6">
      <c r="A47" s="106" t="s">
        <v>11</v>
      </c>
      <c r="B47" s="150" t="s">
        <v>86</v>
      </c>
      <c r="C47" s="160"/>
      <c r="D47" s="160"/>
      <c r="E47" s="160"/>
      <c r="F47" s="160"/>
      <c r="G47" s="160"/>
      <c r="H47" s="114" t="s">
        <v>0</v>
      </c>
      <c r="I47" s="48">
        <v>0</v>
      </c>
      <c r="J47" s="5"/>
    </row>
    <row r="48" spans="1:12" ht="13.6">
      <c r="A48" s="106" t="s">
        <v>12</v>
      </c>
      <c r="B48" s="150" t="s">
        <v>3</v>
      </c>
      <c r="C48" s="160"/>
      <c r="D48" s="160"/>
      <c r="E48" s="160"/>
      <c r="F48" s="160"/>
      <c r="G48" s="160"/>
      <c r="H48" s="114" t="s">
        <v>0</v>
      </c>
      <c r="I48" s="48">
        <v>0</v>
      </c>
      <c r="J48" s="5"/>
    </row>
    <row r="49" spans="1:11" ht="13.6">
      <c r="A49" s="143" t="s">
        <v>87</v>
      </c>
      <c r="B49" s="143"/>
      <c r="C49" s="143"/>
      <c r="D49" s="143"/>
      <c r="E49" s="143"/>
      <c r="F49" s="143"/>
      <c r="G49" s="143"/>
      <c r="H49" s="143"/>
      <c r="I49" s="49">
        <f>TRUNC(SUM(I45:I48),2)</f>
        <v>0</v>
      </c>
      <c r="J49" s="5"/>
    </row>
    <row r="50" spans="1:11" ht="13.6">
      <c r="A50" s="161"/>
      <c r="B50" s="161"/>
      <c r="C50" s="161"/>
      <c r="D50" s="161"/>
      <c r="E50" s="161"/>
      <c r="F50" s="161"/>
      <c r="G50" s="161"/>
      <c r="H50" s="161"/>
      <c r="I50" s="162"/>
      <c r="J50" s="5"/>
    </row>
    <row r="51" spans="1:11" ht="14.3">
      <c r="A51" s="142" t="s">
        <v>88</v>
      </c>
      <c r="B51" s="142"/>
      <c r="C51" s="142"/>
      <c r="D51" s="142"/>
      <c r="E51" s="142"/>
      <c r="F51" s="142"/>
      <c r="G51" s="142"/>
      <c r="H51" s="142"/>
      <c r="I51" s="142"/>
      <c r="J51" s="5"/>
    </row>
    <row r="52" spans="1:11" ht="13.6">
      <c r="A52" s="144" t="s">
        <v>92</v>
      </c>
      <c r="B52" s="145"/>
      <c r="C52" s="145"/>
      <c r="D52" s="145"/>
      <c r="E52" s="145"/>
      <c r="F52" s="145"/>
      <c r="G52" s="145"/>
      <c r="H52" s="146"/>
      <c r="I52" s="108" t="s">
        <v>1</v>
      </c>
      <c r="J52" s="5"/>
    </row>
    <row r="53" spans="1:11" ht="13.6">
      <c r="A53" s="106" t="s">
        <v>89</v>
      </c>
      <c r="B53" s="152" t="s">
        <v>70</v>
      </c>
      <c r="C53" s="152"/>
      <c r="D53" s="152"/>
      <c r="E53" s="152"/>
      <c r="F53" s="152"/>
      <c r="G53" s="152"/>
      <c r="H53" s="152"/>
      <c r="I53" s="45">
        <f>I31</f>
        <v>22.71</v>
      </c>
      <c r="J53" s="5"/>
    </row>
    <row r="54" spans="1:11" ht="13.6">
      <c r="A54" s="107" t="s">
        <v>90</v>
      </c>
      <c r="B54" s="152" t="s">
        <v>72</v>
      </c>
      <c r="C54" s="152"/>
      <c r="D54" s="152"/>
      <c r="E54" s="152"/>
      <c r="F54" s="152"/>
      <c r="G54" s="152"/>
      <c r="H54" s="152"/>
      <c r="I54" s="46">
        <f>I42</f>
        <v>68.959999999999994</v>
      </c>
      <c r="J54" s="5"/>
    </row>
    <row r="55" spans="1:11" ht="13.6">
      <c r="A55" s="107" t="s">
        <v>91</v>
      </c>
      <c r="B55" s="152" t="s">
        <v>93</v>
      </c>
      <c r="C55" s="152"/>
      <c r="D55" s="152"/>
      <c r="E55" s="152"/>
      <c r="F55" s="152"/>
      <c r="G55" s="152"/>
      <c r="H55" s="152"/>
      <c r="I55" s="46">
        <f>I49</f>
        <v>0</v>
      </c>
      <c r="J55" s="5"/>
    </row>
    <row r="56" spans="1:11" ht="13.6">
      <c r="A56" s="143" t="s">
        <v>95</v>
      </c>
      <c r="B56" s="143"/>
      <c r="C56" s="143"/>
      <c r="D56" s="143"/>
      <c r="E56" s="143"/>
      <c r="F56" s="143"/>
      <c r="G56" s="143"/>
      <c r="H56" s="143"/>
      <c r="I56" s="47">
        <f>TRUNC(SUM(I53:I55),2)</f>
        <v>91.67</v>
      </c>
      <c r="J56" s="5"/>
    </row>
    <row r="57" spans="1:11" ht="13.6">
      <c r="A57" s="147"/>
      <c r="B57" s="148"/>
      <c r="C57" s="148"/>
      <c r="D57" s="148"/>
      <c r="E57" s="148"/>
      <c r="F57" s="148"/>
      <c r="G57" s="148"/>
      <c r="H57" s="148"/>
      <c r="I57" s="148"/>
      <c r="J57" s="5"/>
    </row>
    <row r="58" spans="1:11" ht="14.3">
      <c r="A58" s="142" t="s">
        <v>96</v>
      </c>
      <c r="B58" s="142"/>
      <c r="C58" s="142"/>
      <c r="D58" s="142"/>
      <c r="E58" s="142"/>
      <c r="F58" s="142"/>
      <c r="G58" s="142"/>
      <c r="H58" s="142"/>
      <c r="I58" s="142"/>
      <c r="J58" s="5"/>
    </row>
    <row r="59" spans="1:11" ht="13.6">
      <c r="A59" s="144" t="s">
        <v>97</v>
      </c>
      <c r="B59" s="145"/>
      <c r="C59" s="145"/>
      <c r="D59" s="145"/>
      <c r="E59" s="145"/>
      <c r="F59" s="145"/>
      <c r="G59" s="146"/>
      <c r="H59" s="108" t="s">
        <v>2</v>
      </c>
      <c r="I59" s="108" t="s">
        <v>1</v>
      </c>
      <c r="J59" s="5"/>
    </row>
    <row r="60" spans="1:11" ht="13.6">
      <c r="A60" s="106" t="s">
        <v>9</v>
      </c>
      <c r="B60" s="153" t="s">
        <v>100</v>
      </c>
      <c r="C60" s="154"/>
      <c r="D60" s="154"/>
      <c r="E60" s="154"/>
      <c r="F60" s="154"/>
      <c r="G60" s="154"/>
      <c r="H60" s="35">
        <f>(1/12*0.05)</f>
        <v>4.1666666666666666E-3</v>
      </c>
      <c r="I60" s="46">
        <f>$I$25*H60</f>
        <v>0.78083333333333338</v>
      </c>
      <c r="J60" s="5"/>
      <c r="K60" s="119"/>
    </row>
    <row r="61" spans="1:11" ht="13.6">
      <c r="A61" s="106" t="s">
        <v>10</v>
      </c>
      <c r="B61" s="149" t="s">
        <v>99</v>
      </c>
      <c r="C61" s="149"/>
      <c r="D61" s="149"/>
      <c r="E61" s="149"/>
      <c r="F61" s="149"/>
      <c r="G61" s="149"/>
      <c r="H61" s="35">
        <f>0.08*H60</f>
        <v>3.3333333333333332E-4</v>
      </c>
      <c r="I61" s="50">
        <f>H61*I25</f>
        <v>6.2466666666666663E-2</v>
      </c>
      <c r="J61" s="5"/>
    </row>
    <row r="62" spans="1:11" ht="13.6">
      <c r="A62" s="106" t="s">
        <v>11</v>
      </c>
      <c r="B62" s="153" t="s">
        <v>101</v>
      </c>
      <c r="C62" s="154"/>
      <c r="D62" s="154"/>
      <c r="E62" s="154"/>
      <c r="F62" s="154"/>
      <c r="G62" s="154"/>
      <c r="H62" s="39">
        <f>(0.5*H61)</f>
        <v>1.6666666666666666E-4</v>
      </c>
      <c r="I62" s="50">
        <f>$I$25*H62</f>
        <v>3.1233333333333332E-2</v>
      </c>
      <c r="J62" s="5"/>
      <c r="K62" s="119"/>
    </row>
    <row r="63" spans="1:11" ht="13.6">
      <c r="A63" s="106" t="s">
        <v>12</v>
      </c>
      <c r="B63" s="149" t="s">
        <v>98</v>
      </c>
      <c r="C63" s="149"/>
      <c r="D63" s="149"/>
      <c r="E63" s="149"/>
      <c r="F63" s="149"/>
      <c r="G63" s="149"/>
      <c r="H63" s="1">
        <f>((1/30)*7)/12</f>
        <v>1.9444444444444445E-2</v>
      </c>
      <c r="I63" s="50">
        <f>$I$25*H63</f>
        <v>3.6438888888888892</v>
      </c>
      <c r="J63" s="5"/>
    </row>
    <row r="64" spans="1:11" ht="13.6">
      <c r="A64" s="106" t="s">
        <v>13</v>
      </c>
      <c r="B64" s="149" t="s">
        <v>102</v>
      </c>
      <c r="C64" s="149"/>
      <c r="D64" s="149"/>
      <c r="E64" s="149"/>
      <c r="F64" s="149"/>
      <c r="G64" s="149"/>
      <c r="H64" s="44">
        <f>H42*H63</f>
        <v>7.1555555555555565E-3</v>
      </c>
      <c r="I64" s="50">
        <f>$I$25*H64</f>
        <v>1.3409511111111114</v>
      </c>
      <c r="J64" s="5"/>
    </row>
    <row r="65" spans="1:10" ht="13.6">
      <c r="A65" s="106" t="s">
        <v>14</v>
      </c>
      <c r="B65" s="153" t="s">
        <v>103</v>
      </c>
      <c r="C65" s="153"/>
      <c r="D65" s="153"/>
      <c r="E65" s="153"/>
      <c r="F65" s="153"/>
      <c r="G65" s="153"/>
      <c r="H65" s="37">
        <f>0.5*0.08*H63</f>
        <v>7.7777777777777784E-4</v>
      </c>
      <c r="I65" s="50">
        <f>$I$25*H65</f>
        <v>0.14575555555555558</v>
      </c>
      <c r="J65" s="5"/>
    </row>
    <row r="66" spans="1:10" ht="13.6">
      <c r="A66" s="106" t="s">
        <v>15</v>
      </c>
      <c r="B66" s="173" t="s">
        <v>160</v>
      </c>
      <c r="C66" s="174"/>
      <c r="D66" s="174"/>
      <c r="E66" s="174"/>
      <c r="F66" s="174"/>
      <c r="G66" s="175"/>
      <c r="H66" s="35">
        <f>0.08*0.5*0.9*((1)+(1/11)+(4/33))*100%</f>
        <v>4.3636363636363633E-2</v>
      </c>
      <c r="I66" s="50">
        <f>$I$25*H66</f>
        <v>8.1774545454545446</v>
      </c>
      <c r="J66" s="5"/>
    </row>
    <row r="67" spans="1:10" ht="13.6">
      <c r="A67" s="143" t="s">
        <v>104</v>
      </c>
      <c r="B67" s="143"/>
      <c r="C67" s="143"/>
      <c r="D67" s="143"/>
      <c r="E67" s="143"/>
      <c r="F67" s="143"/>
      <c r="G67" s="143"/>
      <c r="H67" s="7">
        <f>TRUNC(SUM(H60:H66),4)</f>
        <v>7.5600000000000001E-2</v>
      </c>
      <c r="I67" s="49">
        <f>SUM(I60:I66)</f>
        <v>14.182583434343435</v>
      </c>
      <c r="J67" s="5"/>
    </row>
    <row r="68" spans="1:10" ht="13.6">
      <c r="A68" s="155"/>
      <c r="B68" s="156"/>
      <c r="C68" s="156"/>
      <c r="D68" s="156"/>
      <c r="E68" s="156"/>
      <c r="F68" s="156"/>
      <c r="G68" s="156"/>
      <c r="H68" s="156"/>
      <c r="I68" s="156"/>
      <c r="J68" s="5"/>
    </row>
    <row r="69" spans="1:10" ht="14.3">
      <c r="A69" s="142" t="s">
        <v>105</v>
      </c>
      <c r="B69" s="142"/>
      <c r="C69" s="142"/>
      <c r="D69" s="142"/>
      <c r="E69" s="142"/>
      <c r="F69" s="142"/>
      <c r="G69" s="142"/>
      <c r="H69" s="142"/>
      <c r="I69" s="142"/>
      <c r="J69" s="5"/>
    </row>
    <row r="70" spans="1:10" ht="13.6">
      <c r="A70" s="144" t="s">
        <v>106</v>
      </c>
      <c r="B70" s="145"/>
      <c r="C70" s="145"/>
      <c r="D70" s="145"/>
      <c r="E70" s="145"/>
      <c r="F70" s="145"/>
      <c r="G70" s="146"/>
      <c r="H70" s="108" t="s">
        <v>2</v>
      </c>
      <c r="I70" s="108" t="s">
        <v>1</v>
      </c>
      <c r="J70" s="5"/>
    </row>
    <row r="71" spans="1:10" ht="13.6">
      <c r="A71" s="106" t="s">
        <v>9</v>
      </c>
      <c r="B71" s="157" t="s">
        <v>107</v>
      </c>
      <c r="C71" s="157"/>
      <c r="D71" s="157"/>
      <c r="E71" s="157"/>
      <c r="F71" s="157"/>
      <c r="G71" s="157"/>
      <c r="H71" s="8">
        <v>0</v>
      </c>
      <c r="I71" s="50">
        <f t="shared" ref="I71:I76" si="1">$I$25*H71</f>
        <v>0</v>
      </c>
      <c r="J71" s="5"/>
    </row>
    <row r="72" spans="1:10" ht="13.6">
      <c r="A72" s="107" t="s">
        <v>10</v>
      </c>
      <c r="B72" s="153" t="s">
        <v>108</v>
      </c>
      <c r="C72" s="154"/>
      <c r="D72" s="154"/>
      <c r="E72" s="154"/>
      <c r="F72" s="154"/>
      <c r="G72" s="154"/>
      <c r="H72" s="29">
        <v>8.2000000000000007E-3</v>
      </c>
      <c r="I72" s="46">
        <f t="shared" si="1"/>
        <v>1.5366800000000003</v>
      </c>
      <c r="J72" s="5"/>
    </row>
    <row r="73" spans="1:10" ht="13.6">
      <c r="A73" s="107" t="s">
        <v>11</v>
      </c>
      <c r="B73" s="154" t="s">
        <v>109</v>
      </c>
      <c r="C73" s="154"/>
      <c r="D73" s="154"/>
      <c r="E73" s="154"/>
      <c r="F73" s="154"/>
      <c r="G73" s="154"/>
      <c r="H73" s="29">
        <v>2.0000000000000001E-4</v>
      </c>
      <c r="I73" s="46">
        <f t="shared" si="1"/>
        <v>3.7480000000000006E-2</v>
      </c>
      <c r="J73" s="5"/>
    </row>
    <row r="74" spans="1:10" ht="13.6">
      <c r="A74" s="107" t="s">
        <v>12</v>
      </c>
      <c r="B74" s="153" t="s">
        <v>110</v>
      </c>
      <c r="C74" s="154"/>
      <c r="D74" s="154"/>
      <c r="E74" s="154"/>
      <c r="F74" s="154"/>
      <c r="G74" s="154"/>
      <c r="H74" s="35">
        <v>2.9999999999999997E-4</v>
      </c>
      <c r="I74" s="46">
        <f t="shared" si="1"/>
        <v>5.6219999999999999E-2</v>
      </c>
      <c r="J74" s="5"/>
    </row>
    <row r="75" spans="1:10" ht="13.6">
      <c r="A75" s="107" t="s">
        <v>13</v>
      </c>
      <c r="B75" s="149" t="s">
        <v>24</v>
      </c>
      <c r="C75" s="149"/>
      <c r="D75" s="149"/>
      <c r="E75" s="149"/>
      <c r="F75" s="149"/>
      <c r="G75" s="149"/>
      <c r="H75" s="29">
        <v>6.1000000000000004E-3</v>
      </c>
      <c r="I75" s="46">
        <f t="shared" si="1"/>
        <v>1.14314</v>
      </c>
      <c r="J75" s="5"/>
    </row>
    <row r="76" spans="1:10" ht="13.6">
      <c r="A76" s="106" t="s">
        <v>14</v>
      </c>
      <c r="B76" s="154" t="s">
        <v>3</v>
      </c>
      <c r="C76" s="154"/>
      <c r="D76" s="154"/>
      <c r="E76" s="154"/>
      <c r="F76" s="154"/>
      <c r="G76" s="154"/>
      <c r="H76" s="29">
        <v>0</v>
      </c>
      <c r="I76" s="46">
        <f t="shared" si="1"/>
        <v>0</v>
      </c>
      <c r="J76" s="5"/>
    </row>
    <row r="77" spans="1:10" ht="13.6">
      <c r="A77" s="143" t="s">
        <v>21</v>
      </c>
      <c r="B77" s="143"/>
      <c r="C77" s="143"/>
      <c r="D77" s="143"/>
      <c r="E77" s="143"/>
      <c r="F77" s="143"/>
      <c r="G77" s="143"/>
      <c r="H77" s="7">
        <f>TRUNC(SUM(H71:H76),4)</f>
        <v>1.4800000000000001E-2</v>
      </c>
      <c r="I77" s="49">
        <f>TRUNC(SUM(I71:I76),2)</f>
        <v>2.77</v>
      </c>
      <c r="J77" s="5"/>
    </row>
    <row r="78" spans="1:10" ht="13.6">
      <c r="A78" s="158"/>
      <c r="B78" s="159"/>
      <c r="C78" s="159"/>
      <c r="D78" s="159"/>
      <c r="E78" s="159"/>
      <c r="F78" s="159"/>
      <c r="G78" s="159"/>
      <c r="H78" s="159"/>
      <c r="I78" s="159"/>
      <c r="J78" s="5"/>
    </row>
    <row r="79" spans="1:10" ht="13.6">
      <c r="A79" s="144" t="s">
        <v>111</v>
      </c>
      <c r="B79" s="145"/>
      <c r="C79" s="145"/>
      <c r="D79" s="145"/>
      <c r="E79" s="145"/>
      <c r="F79" s="145"/>
      <c r="G79" s="146"/>
      <c r="H79" s="108" t="s">
        <v>2</v>
      </c>
      <c r="I79" s="108" t="s">
        <v>1</v>
      </c>
      <c r="J79" s="5"/>
    </row>
    <row r="80" spans="1:10" ht="13.6">
      <c r="A80" s="106" t="s">
        <v>9</v>
      </c>
      <c r="B80" s="157" t="s">
        <v>112</v>
      </c>
      <c r="C80" s="157"/>
      <c r="D80" s="157"/>
      <c r="E80" s="157"/>
      <c r="F80" s="157"/>
      <c r="G80" s="157"/>
      <c r="H80" s="8">
        <v>0</v>
      </c>
      <c r="I80" s="50">
        <f>$I$25*H80</f>
        <v>0</v>
      </c>
      <c r="J80" s="5"/>
    </row>
    <row r="81" spans="1:10" ht="13.6">
      <c r="A81" s="143" t="s">
        <v>23</v>
      </c>
      <c r="B81" s="143"/>
      <c r="C81" s="143"/>
      <c r="D81" s="143"/>
      <c r="E81" s="143"/>
      <c r="F81" s="143"/>
      <c r="G81" s="143"/>
      <c r="H81" s="7">
        <f>TRUNC(SUM(H80),4)</f>
        <v>0</v>
      </c>
      <c r="I81" s="49">
        <f>TRUNC(SUM(I80),2)</f>
        <v>0</v>
      </c>
      <c r="J81" s="5"/>
    </row>
    <row r="82" spans="1:10" ht="13.6">
      <c r="A82" s="220"/>
      <c r="B82" s="221"/>
      <c r="C82" s="221"/>
      <c r="D82" s="221"/>
      <c r="E82" s="221"/>
      <c r="F82" s="221"/>
      <c r="G82" s="221"/>
      <c r="H82" s="221"/>
      <c r="I82" s="221"/>
      <c r="J82" s="5"/>
    </row>
    <row r="83" spans="1:10" ht="14.3">
      <c r="A83" s="142" t="s">
        <v>113</v>
      </c>
      <c r="B83" s="142"/>
      <c r="C83" s="142"/>
      <c r="D83" s="142"/>
      <c r="E83" s="142"/>
      <c r="F83" s="142"/>
      <c r="G83" s="142"/>
      <c r="H83" s="142"/>
      <c r="I83" s="142"/>
      <c r="J83" s="5"/>
    </row>
    <row r="84" spans="1:10" ht="13.6">
      <c r="A84" s="151" t="s">
        <v>114</v>
      </c>
      <c r="B84" s="151"/>
      <c r="C84" s="151"/>
      <c r="D84" s="151"/>
      <c r="E84" s="151"/>
      <c r="F84" s="151"/>
      <c r="G84" s="151"/>
      <c r="H84" s="151"/>
      <c r="I84" s="108" t="s">
        <v>1</v>
      </c>
      <c r="J84" s="5"/>
    </row>
    <row r="85" spans="1:10" ht="13.6">
      <c r="A85" s="106" t="s">
        <v>27</v>
      </c>
      <c r="B85" s="152" t="s">
        <v>108</v>
      </c>
      <c r="C85" s="152"/>
      <c r="D85" s="152"/>
      <c r="E85" s="152"/>
      <c r="F85" s="152"/>
      <c r="G85" s="152"/>
      <c r="H85" s="152"/>
      <c r="I85" s="45">
        <f>I77</f>
        <v>2.77</v>
      </c>
      <c r="J85" s="5"/>
    </row>
    <row r="86" spans="1:10" ht="13.6">
      <c r="A86" s="107" t="s">
        <v>28</v>
      </c>
      <c r="B86" s="152" t="s">
        <v>115</v>
      </c>
      <c r="C86" s="152"/>
      <c r="D86" s="152"/>
      <c r="E86" s="152"/>
      <c r="F86" s="152"/>
      <c r="G86" s="152"/>
      <c r="H86" s="152"/>
      <c r="I86" s="46">
        <f>I81</f>
        <v>0</v>
      </c>
      <c r="J86" s="5"/>
    </row>
    <row r="87" spans="1:10" ht="13.6">
      <c r="A87" s="143" t="s">
        <v>116</v>
      </c>
      <c r="B87" s="143"/>
      <c r="C87" s="143"/>
      <c r="D87" s="143"/>
      <c r="E87" s="143"/>
      <c r="F87" s="143"/>
      <c r="G87" s="143"/>
      <c r="H87" s="143"/>
      <c r="I87" s="47">
        <f>TRUNC(SUM(I85:I86),2)</f>
        <v>2.77</v>
      </c>
      <c r="J87" s="5"/>
    </row>
    <row r="88" spans="1:10" ht="13.6">
      <c r="A88" s="147"/>
      <c r="B88" s="148"/>
      <c r="C88" s="148"/>
      <c r="D88" s="148"/>
      <c r="E88" s="148"/>
      <c r="F88" s="148"/>
      <c r="G88" s="148"/>
      <c r="H88" s="148"/>
      <c r="I88" s="148"/>
      <c r="J88" s="5"/>
    </row>
    <row r="89" spans="1:10" ht="14.3">
      <c r="A89" s="142" t="s">
        <v>117</v>
      </c>
      <c r="B89" s="142"/>
      <c r="C89" s="142"/>
      <c r="D89" s="142"/>
      <c r="E89" s="142"/>
      <c r="F89" s="142"/>
      <c r="G89" s="142"/>
      <c r="H89" s="142"/>
      <c r="I89" s="142"/>
      <c r="J89" s="5"/>
    </row>
    <row r="90" spans="1:10" ht="13.6">
      <c r="A90" s="144" t="s">
        <v>18</v>
      </c>
      <c r="B90" s="145"/>
      <c r="C90" s="145"/>
      <c r="D90" s="145"/>
      <c r="E90" s="145"/>
      <c r="F90" s="145"/>
      <c r="G90" s="146"/>
      <c r="H90" s="108"/>
      <c r="I90" s="108" t="s">
        <v>1</v>
      </c>
      <c r="J90" s="5"/>
    </row>
    <row r="91" spans="1:10" ht="13.6">
      <c r="A91" s="106" t="s">
        <v>9</v>
      </c>
      <c r="B91" s="150" t="s">
        <v>118</v>
      </c>
      <c r="C91" s="150"/>
      <c r="D91" s="150"/>
      <c r="E91" s="150"/>
      <c r="F91" s="150"/>
      <c r="G91" s="150"/>
      <c r="H91" s="114" t="s">
        <v>0</v>
      </c>
      <c r="I91" s="45">
        <f>Inf_BÁSICAS!E30</f>
        <v>0</v>
      </c>
      <c r="J91" s="5"/>
    </row>
    <row r="92" spans="1:10" ht="13.6">
      <c r="A92" s="106" t="s">
        <v>10</v>
      </c>
      <c r="B92" s="150" t="s">
        <v>19</v>
      </c>
      <c r="C92" s="150"/>
      <c r="D92" s="150"/>
      <c r="E92" s="150"/>
      <c r="F92" s="150"/>
      <c r="G92" s="150"/>
      <c r="H92" s="114" t="s">
        <v>0</v>
      </c>
      <c r="I92" s="45">
        <v>0</v>
      </c>
      <c r="J92" s="5"/>
    </row>
    <row r="93" spans="1:10" ht="13.6">
      <c r="A93" s="112" t="s">
        <v>11</v>
      </c>
      <c r="B93" s="150" t="s">
        <v>20</v>
      </c>
      <c r="C93" s="150"/>
      <c r="D93" s="150"/>
      <c r="E93" s="150"/>
      <c r="F93" s="150"/>
      <c r="G93" s="150"/>
      <c r="H93" s="114" t="s">
        <v>0</v>
      </c>
      <c r="I93" s="45">
        <v>0</v>
      </c>
      <c r="J93" s="5"/>
    </row>
    <row r="94" spans="1:10" ht="13.6">
      <c r="A94" s="112" t="s">
        <v>12</v>
      </c>
      <c r="B94" s="160" t="s">
        <v>3</v>
      </c>
      <c r="C94" s="160"/>
      <c r="D94" s="160"/>
      <c r="E94" s="160"/>
      <c r="F94" s="160"/>
      <c r="G94" s="160"/>
      <c r="H94" s="114" t="s">
        <v>0</v>
      </c>
      <c r="I94" s="45">
        <v>0</v>
      </c>
      <c r="J94" s="5"/>
    </row>
    <row r="95" spans="1:10" ht="13.6">
      <c r="A95" s="143" t="s">
        <v>119</v>
      </c>
      <c r="B95" s="143"/>
      <c r="C95" s="143"/>
      <c r="D95" s="143"/>
      <c r="E95" s="143"/>
      <c r="F95" s="143"/>
      <c r="G95" s="143"/>
      <c r="H95" s="7" t="s">
        <v>0</v>
      </c>
      <c r="I95" s="49">
        <f>TRUNC(SUM(I91:I94),2)</f>
        <v>0</v>
      </c>
      <c r="J95" s="5"/>
    </row>
    <row r="96" spans="1:10" ht="13.6">
      <c r="A96" s="147"/>
      <c r="B96" s="148"/>
      <c r="C96" s="148"/>
      <c r="D96" s="148"/>
      <c r="E96" s="148"/>
      <c r="F96" s="148"/>
      <c r="G96" s="148"/>
      <c r="H96" s="148"/>
      <c r="I96" s="148"/>
      <c r="J96" s="5"/>
    </row>
    <row r="97" spans="1:12" ht="14.3">
      <c r="A97" s="142" t="s">
        <v>120</v>
      </c>
      <c r="B97" s="142"/>
      <c r="C97" s="142"/>
      <c r="D97" s="142"/>
      <c r="E97" s="142"/>
      <c r="F97" s="142"/>
      <c r="G97" s="142"/>
      <c r="H97" s="142"/>
      <c r="I97" s="142"/>
      <c r="J97" s="5"/>
    </row>
    <row r="98" spans="1:12" ht="13.6">
      <c r="A98" s="144" t="s">
        <v>26</v>
      </c>
      <c r="B98" s="145"/>
      <c r="C98" s="145"/>
      <c r="D98" s="145"/>
      <c r="E98" s="145"/>
      <c r="F98" s="145"/>
      <c r="G98" s="146"/>
      <c r="H98" s="108" t="s">
        <v>2</v>
      </c>
      <c r="I98" s="108" t="s">
        <v>1</v>
      </c>
      <c r="J98" s="5"/>
    </row>
    <row r="99" spans="1:12" ht="13.6">
      <c r="A99" s="106" t="s">
        <v>9</v>
      </c>
      <c r="B99" s="149" t="s">
        <v>29</v>
      </c>
      <c r="C99" s="149"/>
      <c r="D99" s="149"/>
      <c r="E99" s="149"/>
      <c r="F99" s="149"/>
      <c r="G99" s="149"/>
      <c r="H99" s="53">
        <f>Inf_BÁSICAS!E31</f>
        <v>0</v>
      </c>
      <c r="I99" s="52">
        <f>TRUNC(H99*I114,2)</f>
        <v>0</v>
      </c>
      <c r="J99" s="5"/>
    </row>
    <row r="100" spans="1:12" ht="13.6">
      <c r="A100" s="107" t="s">
        <v>10</v>
      </c>
      <c r="B100" s="149" t="s">
        <v>4</v>
      </c>
      <c r="C100" s="149"/>
      <c r="D100" s="149"/>
      <c r="E100" s="149"/>
      <c r="F100" s="149"/>
      <c r="G100" s="149"/>
      <c r="H100" s="53">
        <f>Inf_BÁSICAS!E32</f>
        <v>0</v>
      </c>
      <c r="I100" s="52">
        <f>TRUNC(H100*(I99+I114),2)</f>
        <v>0</v>
      </c>
      <c r="J100" s="5"/>
    </row>
    <row r="101" spans="1:12" ht="13.6">
      <c r="A101" s="106" t="s">
        <v>11</v>
      </c>
      <c r="B101" s="222" t="s">
        <v>61</v>
      </c>
      <c r="C101" s="222"/>
      <c r="D101" s="222"/>
      <c r="E101" s="222"/>
      <c r="F101" s="222"/>
      <c r="G101" s="222"/>
      <c r="H101" s="117">
        <f>SUM(H102:H104)</f>
        <v>8.6499999999999994E-2</v>
      </c>
      <c r="I101" s="118">
        <f>((I99+I100+I114)/(1-H101))-(I99+I100+I114)</f>
        <v>28.030355774493728</v>
      </c>
      <c r="J101" s="5"/>
    </row>
    <row r="102" spans="1:12" ht="13.6">
      <c r="A102" s="107" t="s">
        <v>62</v>
      </c>
      <c r="B102" s="149" t="s">
        <v>58</v>
      </c>
      <c r="C102" s="149"/>
      <c r="D102" s="149"/>
      <c r="E102" s="149"/>
      <c r="F102" s="149"/>
      <c r="G102" s="149"/>
      <c r="H102" s="32">
        <v>6.4999999999999997E-3</v>
      </c>
      <c r="I102" s="54">
        <f>((H102*$I$101)/$H$101)</f>
        <v>2.1063273125342108</v>
      </c>
      <c r="J102" s="5"/>
    </row>
    <row r="103" spans="1:12" ht="13.6">
      <c r="A103" s="107" t="s">
        <v>63</v>
      </c>
      <c r="B103" s="149" t="s">
        <v>59</v>
      </c>
      <c r="C103" s="149"/>
      <c r="D103" s="149"/>
      <c r="E103" s="149"/>
      <c r="F103" s="149"/>
      <c r="G103" s="149"/>
      <c r="H103" s="32">
        <v>0.03</v>
      </c>
      <c r="I103" s="54">
        <f>((H103*$I$101)/$H$101)</f>
        <v>9.7215106732348193</v>
      </c>
      <c r="J103" s="5"/>
    </row>
    <row r="104" spans="1:12" ht="13.6">
      <c r="A104" s="107" t="s">
        <v>64</v>
      </c>
      <c r="B104" s="149" t="s">
        <v>60</v>
      </c>
      <c r="C104" s="149"/>
      <c r="D104" s="149"/>
      <c r="E104" s="149"/>
      <c r="F104" s="149"/>
      <c r="G104" s="149"/>
      <c r="H104" s="32">
        <v>0.05</v>
      </c>
      <c r="I104" s="54">
        <f>((H104*$I$101)/$H$101)</f>
        <v>16.202517788724702</v>
      </c>
      <c r="J104" s="5"/>
    </row>
    <row r="105" spans="1:12" ht="13.6">
      <c r="A105" s="143" t="s">
        <v>121</v>
      </c>
      <c r="B105" s="143"/>
      <c r="C105" s="143"/>
      <c r="D105" s="143"/>
      <c r="E105" s="143"/>
      <c r="F105" s="143"/>
      <c r="G105" s="143"/>
      <c r="H105" s="115">
        <f>SUM(H99:H104)</f>
        <v>0.17299999999999999</v>
      </c>
      <c r="I105" s="47">
        <f>TRUNC(SUM(I99+I100+I102+I103+I104),2)</f>
        <v>28.03</v>
      </c>
      <c r="J105" s="5"/>
    </row>
    <row r="106" spans="1:12">
      <c r="A106" s="105"/>
      <c r="B106" s="194"/>
      <c r="C106" s="194"/>
      <c r="D106" s="194"/>
      <c r="E106" s="194"/>
      <c r="F106" s="194"/>
      <c r="G106" s="194"/>
      <c r="H106" s="194"/>
      <c r="I106" s="194"/>
    </row>
    <row r="107" spans="1:12" ht="14.3">
      <c r="A107" s="142" t="s">
        <v>122</v>
      </c>
      <c r="B107" s="142"/>
      <c r="C107" s="142"/>
      <c r="D107" s="142"/>
      <c r="E107" s="142"/>
      <c r="F107" s="142"/>
      <c r="G107" s="142"/>
      <c r="H107" s="142"/>
      <c r="I107" s="142"/>
      <c r="K107" s="36"/>
    </row>
    <row r="108" spans="1:12" ht="13.6">
      <c r="A108" s="151" t="s">
        <v>30</v>
      </c>
      <c r="B108" s="151"/>
      <c r="C108" s="151"/>
      <c r="D108" s="151"/>
      <c r="E108" s="151"/>
      <c r="F108" s="151"/>
      <c r="G108" s="151"/>
      <c r="H108" s="151"/>
      <c r="I108" s="108" t="s">
        <v>1</v>
      </c>
    </row>
    <row r="109" spans="1:12">
      <c r="A109" s="109" t="s">
        <v>9</v>
      </c>
      <c r="B109" s="193" t="str">
        <f>A19</f>
        <v>MÓDULO 1 - COMPOSIÇÃO DA REMUNERAÇÃO</v>
      </c>
      <c r="C109" s="193"/>
      <c r="D109" s="193"/>
      <c r="E109" s="193"/>
      <c r="F109" s="193"/>
      <c r="G109" s="193"/>
      <c r="H109" s="193"/>
      <c r="I109" s="52">
        <f>I25</f>
        <v>187.4</v>
      </c>
    </row>
    <row r="110" spans="1:12">
      <c r="A110" s="55" t="s">
        <v>10</v>
      </c>
      <c r="B110" s="193" t="str">
        <f>A27</f>
        <v>MÓDULO 2 – ENCARGOS E BENEFÍCIOS ANUAIS, MENSAIS E DIÁRIOS</v>
      </c>
      <c r="C110" s="193"/>
      <c r="D110" s="193"/>
      <c r="E110" s="193"/>
      <c r="F110" s="193"/>
      <c r="G110" s="193"/>
      <c r="H110" s="193"/>
      <c r="I110" s="54">
        <f>I56</f>
        <v>91.67</v>
      </c>
    </row>
    <row r="111" spans="1:12" ht="13.6">
      <c r="A111" s="55" t="s">
        <v>11</v>
      </c>
      <c r="B111" s="193" t="str">
        <f>A58</f>
        <v>MÓDULO 3 – PROVISÃO PARA RESCISÃO</v>
      </c>
      <c r="C111" s="193"/>
      <c r="D111" s="193"/>
      <c r="E111" s="193"/>
      <c r="F111" s="193"/>
      <c r="G111" s="193"/>
      <c r="H111" s="193"/>
      <c r="I111" s="54">
        <f>I67</f>
        <v>14.182583434343435</v>
      </c>
      <c r="K111" s="36"/>
    </row>
    <row r="112" spans="1:12" ht="13.6">
      <c r="A112" s="56" t="s">
        <v>12</v>
      </c>
      <c r="B112" s="193" t="str">
        <f>A69</f>
        <v>MÓDULO 4 – CUSTO DE REPOSIÇÃO DO PROFISSIONAL AUSENTE</v>
      </c>
      <c r="C112" s="193"/>
      <c r="D112" s="193"/>
      <c r="E112" s="193"/>
      <c r="F112" s="193"/>
      <c r="G112" s="193"/>
      <c r="H112" s="193"/>
      <c r="I112" s="54">
        <f>I87</f>
        <v>2.77</v>
      </c>
      <c r="K112" s="36"/>
      <c r="L112" s="33"/>
    </row>
    <row r="113" spans="1:13">
      <c r="A113" s="57" t="s">
        <v>13</v>
      </c>
      <c r="B113" s="193" t="str">
        <f>A89</f>
        <v>MÓDULO 5 – INSUMOS DIVERSOS</v>
      </c>
      <c r="C113" s="193"/>
      <c r="D113" s="193"/>
      <c r="E113" s="193"/>
      <c r="F113" s="193"/>
      <c r="G113" s="193"/>
      <c r="H113" s="193"/>
      <c r="I113" s="54">
        <f>I95</f>
        <v>0</v>
      </c>
    </row>
    <row r="114" spans="1:13" ht="13.6">
      <c r="A114" s="107"/>
      <c r="B114" s="143" t="s">
        <v>123</v>
      </c>
      <c r="C114" s="143"/>
      <c r="D114" s="143"/>
      <c r="E114" s="143"/>
      <c r="F114" s="143"/>
      <c r="G114" s="143"/>
      <c r="H114" s="143"/>
      <c r="I114" s="47">
        <f>TRUNC(SUM(I109:I113),2)</f>
        <v>296.02</v>
      </c>
      <c r="K114" s="33"/>
      <c r="L114" s="33"/>
      <c r="M114" s="33"/>
    </row>
    <row r="115" spans="1:13">
      <c r="A115" s="56" t="s">
        <v>14</v>
      </c>
      <c r="B115" s="193" t="str">
        <f>A97</f>
        <v>MÓDULO 6 – CUSTOS INDIRETOS, TRIBUTOS E LUCRO</v>
      </c>
      <c r="C115" s="193"/>
      <c r="D115" s="193"/>
      <c r="E115" s="193"/>
      <c r="F115" s="193"/>
      <c r="G115" s="193"/>
      <c r="H115" s="193"/>
      <c r="I115" s="50">
        <f>I105</f>
        <v>28.03</v>
      </c>
    </row>
    <row r="116" spans="1:13" ht="13.6">
      <c r="A116" s="143" t="s">
        <v>124</v>
      </c>
      <c r="B116" s="143"/>
      <c r="C116" s="143"/>
      <c r="D116" s="143"/>
      <c r="E116" s="143"/>
      <c r="F116" s="143"/>
      <c r="G116" s="143"/>
      <c r="H116" s="143"/>
      <c r="I116" s="47">
        <f>TRUNC(SUM(I114:I115),2)</f>
        <v>324.05</v>
      </c>
      <c r="K116" s="33"/>
      <c r="L116" s="33"/>
    </row>
    <row r="117" spans="1:13">
      <c r="I117" s="33"/>
    </row>
    <row r="118" spans="1:13" ht="13.6" hidden="1">
      <c r="A118" s="105"/>
      <c r="B118" s="180" t="s">
        <v>32</v>
      </c>
      <c r="C118" s="180"/>
      <c r="D118" s="180"/>
      <c r="E118" s="180"/>
      <c r="F118" s="180"/>
      <c r="G118" s="180"/>
      <c r="H118" s="3"/>
      <c r="I118" s="3"/>
    </row>
    <row r="119" spans="1:13" ht="40.6" hidden="1" customHeight="1">
      <c r="A119" s="187" t="s">
        <v>34</v>
      </c>
      <c r="B119" s="188"/>
      <c r="C119" s="187" t="s">
        <v>35</v>
      </c>
      <c r="D119" s="188"/>
      <c r="E119" s="187" t="s">
        <v>37</v>
      </c>
      <c r="F119" s="188"/>
      <c r="G119" s="25" t="s">
        <v>36</v>
      </c>
      <c r="H119" s="26" t="s">
        <v>33</v>
      </c>
      <c r="I119" s="11" t="s">
        <v>1</v>
      </c>
    </row>
    <row r="120" spans="1:13" hidden="1">
      <c r="A120" s="191" t="s">
        <v>38</v>
      </c>
      <c r="B120" s="192"/>
      <c r="C120" s="201" t="s">
        <v>42</v>
      </c>
      <c r="D120" s="202"/>
      <c r="E120" s="189"/>
      <c r="F120" s="190"/>
      <c r="G120" s="15" t="s">
        <v>42</v>
      </c>
      <c r="H120" s="21"/>
      <c r="I120" s="18">
        <v>0</v>
      </c>
    </row>
    <row r="121" spans="1:13" hidden="1">
      <c r="A121" s="203" t="s">
        <v>39</v>
      </c>
      <c r="B121" s="204"/>
      <c r="C121" s="197" t="s">
        <v>42</v>
      </c>
      <c r="D121" s="198"/>
      <c r="E121" s="199"/>
      <c r="F121" s="200"/>
      <c r="G121" s="6" t="s">
        <v>42</v>
      </c>
      <c r="H121" s="22"/>
      <c r="I121" s="19">
        <v>0</v>
      </c>
    </row>
    <row r="122" spans="1:13" hidden="1">
      <c r="A122" s="203" t="s">
        <v>40</v>
      </c>
      <c r="B122" s="204"/>
      <c r="C122" s="197" t="s">
        <v>42</v>
      </c>
      <c r="D122" s="198"/>
      <c r="E122" s="199"/>
      <c r="F122" s="200"/>
      <c r="G122" s="6" t="s">
        <v>42</v>
      </c>
      <c r="H122" s="22"/>
      <c r="I122" s="19">
        <v>0</v>
      </c>
    </row>
    <row r="123" spans="1:13" hidden="1">
      <c r="A123" s="203" t="s">
        <v>41</v>
      </c>
      <c r="B123" s="204"/>
      <c r="C123" s="197" t="s">
        <v>42</v>
      </c>
      <c r="D123" s="198"/>
      <c r="E123" s="199"/>
      <c r="F123" s="200"/>
      <c r="G123" s="6" t="s">
        <v>42</v>
      </c>
      <c r="H123" s="22"/>
      <c r="I123" s="19">
        <v>0</v>
      </c>
    </row>
    <row r="124" spans="1:13" ht="13.6" hidden="1">
      <c r="A124" s="217"/>
      <c r="B124" s="155"/>
      <c r="C124" s="199"/>
      <c r="D124" s="200"/>
      <c r="E124" s="199"/>
      <c r="F124" s="200"/>
      <c r="G124" s="16"/>
      <c r="H124" s="23"/>
      <c r="I124" s="19"/>
    </row>
    <row r="125" spans="1:13" ht="14.3" hidden="1" thickBot="1">
      <c r="A125" s="218"/>
      <c r="B125" s="219"/>
      <c r="C125" s="195"/>
      <c r="D125" s="196"/>
      <c r="E125" s="195"/>
      <c r="F125" s="196"/>
      <c r="G125" s="17"/>
      <c r="H125" s="24"/>
      <c r="I125" s="20"/>
    </row>
    <row r="126" spans="1:13" ht="14.3" hidden="1" thickBot="1">
      <c r="A126" s="214" t="s">
        <v>43</v>
      </c>
      <c r="B126" s="215"/>
      <c r="C126" s="215"/>
      <c r="D126" s="215"/>
      <c r="E126" s="215"/>
      <c r="F126" s="215"/>
      <c r="G126" s="215"/>
      <c r="H126" s="216"/>
      <c r="I126" s="9">
        <f>SUM(I124:I125)</f>
        <v>0</v>
      </c>
    </row>
    <row r="127" spans="1:13" hidden="1"/>
    <row r="128" spans="1:13" ht="13.6" hidden="1">
      <c r="A128" s="105" t="s">
        <v>44</v>
      </c>
      <c r="B128" s="180" t="s">
        <v>45</v>
      </c>
      <c r="C128" s="180"/>
      <c r="D128" s="180"/>
      <c r="E128" s="180"/>
      <c r="F128" s="180"/>
      <c r="G128" s="180"/>
      <c r="H128" s="3"/>
      <c r="I128" s="3"/>
    </row>
    <row r="129" spans="1:9" ht="14.3" hidden="1" thickBot="1">
      <c r="A129" s="208" t="s">
        <v>46</v>
      </c>
      <c r="B129" s="209"/>
      <c r="C129" s="209"/>
      <c r="D129" s="209"/>
      <c r="E129" s="209"/>
      <c r="F129" s="209"/>
      <c r="G129" s="209"/>
      <c r="H129" s="209"/>
      <c r="I129" s="210"/>
    </row>
    <row r="130" spans="1:9" ht="14.3" hidden="1" thickBot="1">
      <c r="A130" s="27"/>
      <c r="B130" s="211" t="s">
        <v>47</v>
      </c>
      <c r="C130" s="212"/>
      <c r="D130" s="212"/>
      <c r="E130" s="212"/>
      <c r="F130" s="212"/>
      <c r="G130" s="212"/>
      <c r="H130" s="213"/>
      <c r="I130" s="11" t="s">
        <v>1</v>
      </c>
    </row>
    <row r="131" spans="1:9" hidden="1">
      <c r="A131" s="110" t="s">
        <v>9</v>
      </c>
      <c r="B131" s="181" t="s">
        <v>48</v>
      </c>
      <c r="C131" s="182"/>
      <c r="D131" s="182"/>
      <c r="E131" s="182"/>
      <c r="F131" s="182"/>
      <c r="G131" s="182"/>
      <c r="H131" s="183"/>
      <c r="I131" s="14">
        <f>I102</f>
        <v>2.1063273125342108</v>
      </c>
    </row>
    <row r="132" spans="1:9" hidden="1">
      <c r="A132" s="12" t="s">
        <v>10</v>
      </c>
      <c r="B132" s="184" t="s">
        <v>49</v>
      </c>
      <c r="C132" s="185"/>
      <c r="D132" s="185"/>
      <c r="E132" s="185"/>
      <c r="F132" s="185"/>
      <c r="G132" s="185"/>
      <c r="H132" s="186"/>
      <c r="I132" s="13" t="e">
        <f>#REF!</f>
        <v>#REF!</v>
      </c>
    </row>
    <row r="133" spans="1:9" ht="13.6" hidden="1" thickBot="1">
      <c r="A133" s="12" t="s">
        <v>11</v>
      </c>
      <c r="B133" s="205" t="s">
        <v>50</v>
      </c>
      <c r="C133" s="206"/>
      <c r="D133" s="206"/>
      <c r="E133" s="206"/>
      <c r="F133" s="206"/>
      <c r="G133" s="206"/>
      <c r="H133" s="207"/>
      <c r="I133" s="13">
        <f>I105</f>
        <v>28.03</v>
      </c>
    </row>
    <row r="134" spans="1:9" ht="14.3" hidden="1" thickBot="1">
      <c r="A134" s="177" t="s">
        <v>25</v>
      </c>
      <c r="B134" s="178"/>
      <c r="C134" s="178"/>
      <c r="D134" s="178"/>
      <c r="E134" s="178"/>
      <c r="F134" s="178"/>
      <c r="G134" s="178"/>
      <c r="H134" s="179"/>
      <c r="I134" s="9" t="e">
        <f>SUM(I131:I133)</f>
        <v>#REF!</v>
      </c>
    </row>
    <row r="135" spans="1:9" hidden="1">
      <c r="A135" s="28" t="s">
        <v>22</v>
      </c>
      <c r="B135" t="s">
        <v>51</v>
      </c>
    </row>
    <row r="136" spans="1:9" hidden="1"/>
    <row r="137" spans="1:9" hidden="1"/>
    <row r="138" spans="1:9" ht="13.6">
      <c r="A138" s="38"/>
      <c r="B138" s="38"/>
    </row>
    <row r="139" spans="1:9" ht="13.6">
      <c r="A139" s="36"/>
      <c r="B139" s="38"/>
      <c r="E139" s="40"/>
    </row>
    <row r="142" spans="1:9">
      <c r="A142" s="40"/>
    </row>
    <row r="143" spans="1:9">
      <c r="A143" s="40"/>
    </row>
  </sheetData>
  <sheetProtection sheet="1" objects="1" scenarios="1"/>
  <mergeCells count="147">
    <mergeCell ref="B133:H133"/>
    <mergeCell ref="A134:H134"/>
    <mergeCell ref="A126:H126"/>
    <mergeCell ref="B128:G128"/>
    <mergeCell ref="A129:I129"/>
    <mergeCell ref="B130:H130"/>
    <mergeCell ref="B131:H131"/>
    <mergeCell ref="B132:H132"/>
    <mergeCell ref="A124:B124"/>
    <mergeCell ref="C124:D124"/>
    <mergeCell ref="E124:F124"/>
    <mergeCell ref="A125:B125"/>
    <mergeCell ref="C125:D125"/>
    <mergeCell ref="E125:F125"/>
    <mergeCell ref="A122:B122"/>
    <mergeCell ref="C122:D122"/>
    <mergeCell ref="E122:F122"/>
    <mergeCell ref="A123:B123"/>
    <mergeCell ref="C123:D123"/>
    <mergeCell ref="E123:F123"/>
    <mergeCell ref="A120:B120"/>
    <mergeCell ref="C120:D120"/>
    <mergeCell ref="E120:F120"/>
    <mergeCell ref="A121:B121"/>
    <mergeCell ref="C121:D121"/>
    <mergeCell ref="E121:F121"/>
    <mergeCell ref="B115:H115"/>
    <mergeCell ref="A116:H116"/>
    <mergeCell ref="B118:G118"/>
    <mergeCell ref="A119:B119"/>
    <mergeCell ref="C119:D119"/>
    <mergeCell ref="E119:F119"/>
    <mergeCell ref="B109:H109"/>
    <mergeCell ref="B110:H110"/>
    <mergeCell ref="B111:H111"/>
    <mergeCell ref="B112:H112"/>
    <mergeCell ref="B113:H113"/>
    <mergeCell ref="B114:H114"/>
    <mergeCell ref="B103:G103"/>
    <mergeCell ref="B104:G104"/>
    <mergeCell ref="A105:G105"/>
    <mergeCell ref="B106:I106"/>
    <mergeCell ref="A107:I107"/>
    <mergeCell ref="A108:H108"/>
    <mergeCell ref="A97:I97"/>
    <mergeCell ref="A98:G98"/>
    <mergeCell ref="B99:G99"/>
    <mergeCell ref="B100:G100"/>
    <mergeCell ref="B101:G101"/>
    <mergeCell ref="B102:G102"/>
    <mergeCell ref="B91:G91"/>
    <mergeCell ref="B92:G92"/>
    <mergeCell ref="B93:G93"/>
    <mergeCell ref="B94:G94"/>
    <mergeCell ref="A95:G95"/>
    <mergeCell ref="A96:I96"/>
    <mergeCell ref="B85:H85"/>
    <mergeCell ref="B86:H86"/>
    <mergeCell ref="A87:H87"/>
    <mergeCell ref="A88:I88"/>
    <mergeCell ref="A89:I89"/>
    <mergeCell ref="A90:G90"/>
    <mergeCell ref="A79:G79"/>
    <mergeCell ref="B80:G80"/>
    <mergeCell ref="A81:G81"/>
    <mergeCell ref="A82:I82"/>
    <mergeCell ref="A83:I83"/>
    <mergeCell ref="A84:H84"/>
    <mergeCell ref="B73:G73"/>
    <mergeCell ref="B74:G74"/>
    <mergeCell ref="B75:G75"/>
    <mergeCell ref="B76:G76"/>
    <mergeCell ref="A77:G77"/>
    <mergeCell ref="A78:I78"/>
    <mergeCell ref="A67:G67"/>
    <mergeCell ref="A68:I68"/>
    <mergeCell ref="A69:I69"/>
    <mergeCell ref="A70:G70"/>
    <mergeCell ref="B71:G71"/>
    <mergeCell ref="B72:G72"/>
    <mergeCell ref="B61:G61"/>
    <mergeCell ref="B62:G62"/>
    <mergeCell ref="B63:G63"/>
    <mergeCell ref="B64:G64"/>
    <mergeCell ref="B65:G65"/>
    <mergeCell ref="B66:G66"/>
    <mergeCell ref="B55:H55"/>
    <mergeCell ref="A56:H56"/>
    <mergeCell ref="A57:I57"/>
    <mergeCell ref="A58:I58"/>
    <mergeCell ref="A59:G59"/>
    <mergeCell ref="B60:G60"/>
    <mergeCell ref="A49:H49"/>
    <mergeCell ref="A50:I50"/>
    <mergeCell ref="A51:I51"/>
    <mergeCell ref="A52:H52"/>
    <mergeCell ref="B53:H53"/>
    <mergeCell ref="B54:H54"/>
    <mergeCell ref="A43:I43"/>
    <mergeCell ref="A44:G44"/>
    <mergeCell ref="B45:G45"/>
    <mergeCell ref="B46:G46"/>
    <mergeCell ref="B47:G47"/>
    <mergeCell ref="B48:G48"/>
    <mergeCell ref="B37:G37"/>
    <mergeCell ref="B38:G38"/>
    <mergeCell ref="B39:G39"/>
    <mergeCell ref="B40:G40"/>
    <mergeCell ref="B41:G41"/>
    <mergeCell ref="A42:G42"/>
    <mergeCell ref="A31:G31"/>
    <mergeCell ref="A32:I32"/>
    <mergeCell ref="A33:G33"/>
    <mergeCell ref="B34:G34"/>
    <mergeCell ref="B35:G35"/>
    <mergeCell ref="B36:G36"/>
    <mergeCell ref="B24:G24"/>
    <mergeCell ref="A25:H25"/>
    <mergeCell ref="A27:I27"/>
    <mergeCell ref="A28:G28"/>
    <mergeCell ref="B29:G29"/>
    <mergeCell ref="B30:G30"/>
    <mergeCell ref="A18:I18"/>
    <mergeCell ref="A19:I19"/>
    <mergeCell ref="B20:G20"/>
    <mergeCell ref="B21:G21"/>
    <mergeCell ref="B22:G22"/>
    <mergeCell ref="B23:G23"/>
    <mergeCell ref="A12:I12"/>
    <mergeCell ref="B13:H13"/>
    <mergeCell ref="B14:H14"/>
    <mergeCell ref="B15:H15"/>
    <mergeCell ref="B16:H16"/>
    <mergeCell ref="B17:H17"/>
    <mergeCell ref="A8:I8"/>
    <mergeCell ref="A9:B9"/>
    <mergeCell ref="C9:D9"/>
    <mergeCell ref="E9:I9"/>
    <mergeCell ref="A10:B10"/>
    <mergeCell ref="C10:D10"/>
    <mergeCell ref="E10:I10"/>
    <mergeCell ref="A1:I1"/>
    <mergeCell ref="A2:I2"/>
    <mergeCell ref="B3:H3"/>
    <mergeCell ref="B4:H4"/>
    <mergeCell ref="B5:H5"/>
    <mergeCell ref="B6:H6"/>
  </mergeCells>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sheetPr>
    <tabColor theme="1"/>
  </sheetPr>
  <dimension ref="A1:M143"/>
  <sheetViews>
    <sheetView showGridLines="0" zoomScale="115" zoomScaleNormal="115" workbookViewId="0">
      <selection activeCell="H71" sqref="H71"/>
    </sheetView>
  </sheetViews>
  <sheetFormatPr defaultRowHeight="12.9"/>
  <cols>
    <col min="1" max="1" width="10" bestFit="1" customWidth="1"/>
    <col min="5" max="5" width="10.875" bestFit="1" customWidth="1"/>
    <col min="7" max="7" width="19.125" customWidth="1"/>
    <col min="8" max="8" width="10" customWidth="1"/>
    <col min="9" max="9" width="20.75" customWidth="1"/>
    <col min="10" max="10" width="5" customWidth="1"/>
    <col min="11" max="11" width="33.125" customWidth="1"/>
    <col min="12" max="12" width="15.875" customWidth="1"/>
    <col min="13" max="13" width="9.625" bestFit="1" customWidth="1"/>
  </cols>
  <sheetData>
    <row r="1" spans="1:9">
      <c r="A1" s="223"/>
      <c r="B1" s="223"/>
      <c r="C1" s="223"/>
      <c r="D1" s="223"/>
      <c r="E1" s="223"/>
      <c r="F1" s="223"/>
      <c r="G1" s="223"/>
      <c r="H1" s="223"/>
      <c r="I1" s="223"/>
    </row>
    <row r="2" spans="1:9" ht="14.3">
      <c r="A2" s="142" t="s">
        <v>129</v>
      </c>
      <c r="B2" s="142"/>
      <c r="C2" s="142"/>
      <c r="D2" s="142"/>
      <c r="E2" s="142"/>
      <c r="F2" s="142"/>
      <c r="G2" s="142"/>
      <c r="H2" s="142"/>
      <c r="I2" s="142"/>
    </row>
    <row r="3" spans="1:9">
      <c r="A3" s="55" t="s">
        <v>9</v>
      </c>
      <c r="B3" s="173" t="s">
        <v>128</v>
      </c>
      <c r="C3" s="174"/>
      <c r="D3" s="174"/>
      <c r="E3" s="174"/>
      <c r="F3" s="174"/>
      <c r="G3" s="174"/>
      <c r="H3" s="175"/>
      <c r="I3" s="86">
        <f ca="1">TODAY()</f>
        <v>43091</v>
      </c>
    </row>
    <row r="4" spans="1:9">
      <c r="A4" s="55" t="s">
        <v>10</v>
      </c>
      <c r="B4" s="176" t="s">
        <v>53</v>
      </c>
      <c r="C4" s="176"/>
      <c r="D4" s="176"/>
      <c r="E4" s="176"/>
      <c r="F4" s="176"/>
      <c r="G4" s="176"/>
      <c r="H4" s="176"/>
      <c r="I4" s="84" t="s">
        <v>127</v>
      </c>
    </row>
    <row r="5" spans="1:9">
      <c r="A5" s="55" t="s">
        <v>11</v>
      </c>
      <c r="B5" s="154" t="s">
        <v>65</v>
      </c>
      <c r="C5" s="154"/>
      <c r="D5" s="154"/>
      <c r="E5" s="154"/>
      <c r="F5" s="154"/>
      <c r="G5" s="154"/>
      <c r="H5" s="154"/>
      <c r="I5" s="86">
        <f>Inf_BÁSICAS!B4</f>
        <v>42856</v>
      </c>
    </row>
    <row r="6" spans="1:9">
      <c r="A6" s="55" t="s">
        <v>12</v>
      </c>
      <c r="B6" s="176" t="s">
        <v>54</v>
      </c>
      <c r="C6" s="176"/>
      <c r="D6" s="176"/>
      <c r="E6" s="176"/>
      <c r="F6" s="176"/>
      <c r="G6" s="176"/>
      <c r="H6" s="176"/>
      <c r="I6" s="55">
        <v>12</v>
      </c>
    </row>
    <row r="7" spans="1:9">
      <c r="A7" s="105"/>
      <c r="B7" s="111"/>
      <c r="C7" s="111"/>
      <c r="D7" s="111"/>
      <c r="E7" s="111"/>
      <c r="F7" s="111"/>
      <c r="G7" s="111"/>
      <c r="H7" s="105"/>
      <c r="I7" s="105"/>
    </row>
    <row r="8" spans="1:9" ht="14.3">
      <c r="A8" s="142" t="s">
        <v>130</v>
      </c>
      <c r="B8" s="142"/>
      <c r="C8" s="142"/>
      <c r="D8" s="142"/>
      <c r="E8" s="142"/>
      <c r="F8" s="142"/>
      <c r="G8" s="142"/>
      <c r="H8" s="142"/>
      <c r="I8" s="142"/>
    </row>
    <row r="9" spans="1:9" ht="13.6">
      <c r="A9" s="169" t="s">
        <v>55</v>
      </c>
      <c r="B9" s="169"/>
      <c r="C9" s="169" t="s">
        <v>56</v>
      </c>
      <c r="D9" s="169"/>
      <c r="E9" s="169" t="s">
        <v>57</v>
      </c>
      <c r="F9" s="169"/>
      <c r="G9" s="169"/>
      <c r="H9" s="169"/>
      <c r="I9" s="169"/>
    </row>
    <row r="10" spans="1:9">
      <c r="A10" s="167" t="str">
        <f>Inf_BÁSICAS!C5</f>
        <v>SAÚDE</v>
      </c>
      <c r="B10" s="168"/>
      <c r="C10" s="170" t="str">
        <f>Inf_BÁSICAS!C6</f>
        <v>Posto</v>
      </c>
      <c r="D10" s="171"/>
      <c r="E10" s="167">
        <f>Inf_BÁSICAS!C7</f>
        <v>1</v>
      </c>
      <c r="F10" s="172"/>
      <c r="G10" s="172"/>
      <c r="H10" s="172"/>
      <c r="I10" s="168"/>
    </row>
    <row r="11" spans="1:9">
      <c r="A11" s="105"/>
      <c r="B11" s="111"/>
      <c r="C11" s="111"/>
      <c r="D11" s="111"/>
      <c r="E11" s="111"/>
      <c r="F11" s="111"/>
      <c r="G11" s="111"/>
      <c r="H11" s="105"/>
      <c r="I11" s="105"/>
    </row>
    <row r="12" spans="1:9" ht="14.3">
      <c r="A12" s="142" t="s">
        <v>131</v>
      </c>
      <c r="B12" s="142"/>
      <c r="C12" s="142"/>
      <c r="D12" s="142"/>
      <c r="E12" s="142"/>
      <c r="F12" s="142"/>
      <c r="G12" s="142"/>
      <c r="H12" s="142"/>
      <c r="I12" s="142"/>
    </row>
    <row r="13" spans="1:9">
      <c r="A13" s="55">
        <v>1</v>
      </c>
      <c r="B13" s="176" t="s">
        <v>8</v>
      </c>
      <c r="C13" s="176"/>
      <c r="D13" s="176"/>
      <c r="E13" s="176"/>
      <c r="F13" s="176"/>
      <c r="G13" s="176"/>
      <c r="H13" s="176"/>
      <c r="I13" s="84" t="str">
        <f>A10</f>
        <v>SAÚDE</v>
      </c>
    </row>
    <row r="14" spans="1:9">
      <c r="A14" s="55">
        <v>2</v>
      </c>
      <c r="B14" s="154" t="s">
        <v>66</v>
      </c>
      <c r="C14" s="154"/>
      <c r="D14" s="154"/>
      <c r="E14" s="154"/>
      <c r="F14" s="154"/>
      <c r="G14" s="154"/>
      <c r="H14" s="154"/>
      <c r="I14" s="55">
        <f>Inf_BÁSICAS!C8</f>
        <v>0</v>
      </c>
    </row>
    <row r="15" spans="1:9">
      <c r="A15" s="55">
        <v>3</v>
      </c>
      <c r="B15" s="176" t="s">
        <v>7</v>
      </c>
      <c r="C15" s="176"/>
      <c r="D15" s="176"/>
      <c r="E15" s="176"/>
      <c r="F15" s="176"/>
      <c r="G15" s="176"/>
      <c r="H15" s="176"/>
      <c r="I15" s="85">
        <f>Inf_BÁSICAS!F9</f>
        <v>0</v>
      </c>
    </row>
    <row r="16" spans="1:9">
      <c r="A16" s="55">
        <v>4</v>
      </c>
      <c r="B16" s="176" t="s">
        <v>6</v>
      </c>
      <c r="C16" s="176"/>
      <c r="D16" s="176"/>
      <c r="E16" s="176"/>
      <c r="F16" s="176"/>
      <c r="G16" s="176"/>
      <c r="H16" s="176"/>
      <c r="I16" s="84" t="str">
        <f>Inf_BÁSICAS!F2</f>
        <v>Psicólogo</v>
      </c>
    </row>
    <row r="17" spans="1:10">
      <c r="A17" s="55">
        <v>5</v>
      </c>
      <c r="B17" s="176" t="s">
        <v>5</v>
      </c>
      <c r="C17" s="176"/>
      <c r="D17" s="176"/>
      <c r="E17" s="176"/>
      <c r="F17" s="176"/>
      <c r="G17" s="176"/>
      <c r="H17" s="176"/>
      <c r="I17" s="86">
        <f>Inf_BÁSICAS!B4</f>
        <v>42856</v>
      </c>
    </row>
    <row r="18" spans="1:10">
      <c r="A18" s="166"/>
      <c r="B18" s="166"/>
      <c r="C18" s="166"/>
      <c r="D18" s="166"/>
      <c r="E18" s="166"/>
      <c r="F18" s="166"/>
      <c r="G18" s="166"/>
      <c r="H18" s="166"/>
      <c r="I18" s="166"/>
    </row>
    <row r="19" spans="1:10" ht="14.3">
      <c r="A19" s="142" t="s">
        <v>31</v>
      </c>
      <c r="B19" s="142"/>
      <c r="C19" s="142"/>
      <c r="D19" s="142"/>
      <c r="E19" s="142"/>
      <c r="F19" s="142"/>
      <c r="G19" s="142"/>
      <c r="H19" s="142"/>
      <c r="I19" s="142"/>
    </row>
    <row r="20" spans="1:10" ht="13.6">
      <c r="A20" s="113"/>
      <c r="B20" s="163" t="s">
        <v>17</v>
      </c>
      <c r="C20" s="163"/>
      <c r="D20" s="163"/>
      <c r="E20" s="163"/>
      <c r="F20" s="163"/>
      <c r="G20" s="163"/>
      <c r="H20" s="113" t="s">
        <v>2</v>
      </c>
      <c r="I20" s="113" t="s">
        <v>1</v>
      </c>
    </row>
    <row r="21" spans="1:10" ht="13.6">
      <c r="A21" s="107" t="s">
        <v>9</v>
      </c>
      <c r="B21" s="153" t="s">
        <v>52</v>
      </c>
      <c r="C21" s="154"/>
      <c r="D21" s="154"/>
      <c r="E21" s="154"/>
      <c r="F21" s="154"/>
      <c r="G21" s="154"/>
      <c r="H21" s="87"/>
      <c r="I21" s="88">
        <f>I15</f>
        <v>0</v>
      </c>
    </row>
    <row r="22" spans="1:10" ht="13.6">
      <c r="A22" s="107" t="s">
        <v>10</v>
      </c>
      <c r="B22" s="153" t="s">
        <v>67</v>
      </c>
      <c r="C22" s="154"/>
      <c r="D22" s="154"/>
      <c r="E22" s="154"/>
      <c r="F22" s="154"/>
      <c r="G22" s="154"/>
      <c r="H22" s="30"/>
      <c r="I22" s="88">
        <f>Inf_BÁSICAS!F11</f>
        <v>0</v>
      </c>
    </row>
    <row r="23" spans="1:10" ht="13.6">
      <c r="A23" s="107" t="s">
        <v>11</v>
      </c>
      <c r="B23" s="153" t="s">
        <v>68</v>
      </c>
      <c r="C23" s="154"/>
      <c r="D23" s="154"/>
      <c r="E23" s="154"/>
      <c r="F23" s="154"/>
      <c r="G23" s="154"/>
      <c r="H23" s="30"/>
      <c r="I23" s="88">
        <f>Inf_BÁSICAS!F10</f>
        <v>0</v>
      </c>
    </row>
    <row r="24" spans="1:10" ht="13.6">
      <c r="A24" s="107" t="s">
        <v>12</v>
      </c>
      <c r="B24" s="153" t="s">
        <v>3</v>
      </c>
      <c r="C24" s="154"/>
      <c r="D24" s="154"/>
      <c r="E24" s="154"/>
      <c r="F24" s="154"/>
      <c r="G24" s="154"/>
      <c r="H24" s="30"/>
      <c r="I24" s="88">
        <v>0</v>
      </c>
    </row>
    <row r="25" spans="1:10" ht="13.6">
      <c r="A25" s="224" t="s">
        <v>94</v>
      </c>
      <c r="B25" s="224"/>
      <c r="C25" s="224"/>
      <c r="D25" s="224"/>
      <c r="E25" s="224"/>
      <c r="F25" s="224"/>
      <c r="G25" s="224"/>
      <c r="H25" s="224"/>
      <c r="I25" s="89">
        <f>TRUNC(SUM(I21:I24),2)</f>
        <v>0</v>
      </c>
    </row>
    <row r="26" spans="1:10" ht="13.6">
      <c r="A26" s="3"/>
      <c r="B26" s="3"/>
      <c r="C26" s="3"/>
      <c r="D26" s="3"/>
      <c r="E26" s="3"/>
      <c r="F26" s="3"/>
      <c r="G26" s="3"/>
      <c r="H26" s="3"/>
      <c r="I26" s="4"/>
      <c r="J26" s="5"/>
    </row>
    <row r="27" spans="1:10" ht="14.3">
      <c r="A27" s="142" t="s">
        <v>69</v>
      </c>
      <c r="B27" s="142"/>
      <c r="C27" s="142"/>
      <c r="D27" s="142"/>
      <c r="E27" s="142"/>
      <c r="F27" s="142"/>
      <c r="G27" s="142"/>
      <c r="H27" s="142"/>
      <c r="I27" s="142"/>
      <c r="J27" s="5"/>
    </row>
    <row r="28" spans="1:10" ht="13.6">
      <c r="A28" s="144" t="s">
        <v>81</v>
      </c>
      <c r="B28" s="145"/>
      <c r="C28" s="145"/>
      <c r="D28" s="145"/>
      <c r="E28" s="145"/>
      <c r="F28" s="145"/>
      <c r="G28" s="146"/>
      <c r="H28" s="108" t="s">
        <v>2</v>
      </c>
      <c r="I28" s="108" t="s">
        <v>1</v>
      </c>
      <c r="J28" s="5"/>
    </row>
    <row r="29" spans="1:10" ht="13.6">
      <c r="A29" s="106" t="s">
        <v>9</v>
      </c>
      <c r="B29" s="149" t="s">
        <v>132</v>
      </c>
      <c r="C29" s="157"/>
      <c r="D29" s="157"/>
      <c r="E29" s="157"/>
      <c r="F29" s="157"/>
      <c r="G29" s="157"/>
      <c r="H29" s="1">
        <v>9.0899999999999995E-2</v>
      </c>
      <c r="I29" s="88">
        <f>$I$25*H29</f>
        <v>0</v>
      </c>
      <c r="J29" s="5"/>
    </row>
    <row r="30" spans="1:10" ht="13.6">
      <c r="A30" s="106" t="s">
        <v>10</v>
      </c>
      <c r="B30" s="157" t="s">
        <v>125</v>
      </c>
      <c r="C30" s="157"/>
      <c r="D30" s="157"/>
      <c r="E30" s="157"/>
      <c r="F30" s="157"/>
      <c r="G30" s="157"/>
      <c r="H30" s="44">
        <v>3.0300000000000001E-2</v>
      </c>
      <c r="I30" s="88">
        <f>H30*I25</f>
        <v>0</v>
      </c>
      <c r="J30" s="5"/>
    </row>
    <row r="31" spans="1:10" ht="13.6">
      <c r="A31" s="143" t="s">
        <v>71</v>
      </c>
      <c r="B31" s="143"/>
      <c r="C31" s="143"/>
      <c r="D31" s="143"/>
      <c r="E31" s="143"/>
      <c r="F31" s="143"/>
      <c r="G31" s="143"/>
      <c r="H31" s="7">
        <f>TRUNC(SUM(H29:H30),4)</f>
        <v>0.1212</v>
      </c>
      <c r="I31" s="90">
        <f>TRUNC(SUM(I29:I30),2)</f>
        <v>0</v>
      </c>
      <c r="J31" s="5"/>
    </row>
    <row r="32" spans="1:10" ht="13.6">
      <c r="A32" s="164"/>
      <c r="B32" s="165"/>
      <c r="C32" s="165"/>
      <c r="D32" s="165"/>
      <c r="E32" s="165"/>
      <c r="F32" s="165"/>
      <c r="G32" s="165"/>
      <c r="H32" s="165"/>
      <c r="I32" s="165"/>
      <c r="J32" s="5"/>
    </row>
    <row r="33" spans="1:12" ht="13.6">
      <c r="A33" s="151" t="s">
        <v>82</v>
      </c>
      <c r="B33" s="151"/>
      <c r="C33" s="151"/>
      <c r="D33" s="151"/>
      <c r="E33" s="151"/>
      <c r="F33" s="151"/>
      <c r="G33" s="151"/>
      <c r="H33" s="108" t="s">
        <v>2</v>
      </c>
      <c r="I33" s="108" t="s">
        <v>1</v>
      </c>
      <c r="J33" s="5"/>
      <c r="K33" s="59"/>
      <c r="L33" s="58"/>
    </row>
    <row r="34" spans="1:12" ht="13.6">
      <c r="A34" s="106" t="s">
        <v>9</v>
      </c>
      <c r="B34" s="149" t="s">
        <v>74</v>
      </c>
      <c r="C34" s="157"/>
      <c r="D34" s="157"/>
      <c r="E34" s="157"/>
      <c r="F34" s="157"/>
      <c r="G34" s="157"/>
      <c r="H34" s="1">
        <v>0.2</v>
      </c>
      <c r="I34" s="50">
        <f>H34*$I$25</f>
        <v>0</v>
      </c>
      <c r="J34" s="5"/>
      <c r="K34" s="60"/>
      <c r="L34" s="58"/>
    </row>
    <row r="35" spans="1:12" ht="13.6">
      <c r="A35" s="106" t="s">
        <v>10</v>
      </c>
      <c r="B35" s="149" t="s">
        <v>75</v>
      </c>
      <c r="C35" s="157"/>
      <c r="D35" s="157"/>
      <c r="E35" s="157"/>
      <c r="F35" s="157"/>
      <c r="G35" s="157"/>
      <c r="H35" s="1">
        <v>2.5000000000000001E-2</v>
      </c>
      <c r="I35" s="50">
        <f t="shared" ref="I35:I41" si="0">H35*$I$25</f>
        <v>0</v>
      </c>
      <c r="J35" s="5"/>
      <c r="K35" s="59"/>
    </row>
    <row r="36" spans="1:12" ht="13.6">
      <c r="A36" s="106" t="s">
        <v>11</v>
      </c>
      <c r="B36" s="149" t="s">
        <v>154</v>
      </c>
      <c r="C36" s="157"/>
      <c r="D36" s="157"/>
      <c r="E36" s="157"/>
      <c r="F36" s="157"/>
      <c r="G36" s="157"/>
      <c r="H36" s="1">
        <f>Inf_BÁSICAS!F12</f>
        <v>0.03</v>
      </c>
      <c r="I36" s="50">
        <f t="shared" si="0"/>
        <v>0</v>
      </c>
      <c r="J36" s="5"/>
      <c r="K36" s="59"/>
    </row>
    <row r="37" spans="1:12" ht="13.6">
      <c r="A37" s="106" t="s">
        <v>12</v>
      </c>
      <c r="B37" s="149" t="s">
        <v>73</v>
      </c>
      <c r="C37" s="149"/>
      <c r="D37" s="149"/>
      <c r="E37" s="149"/>
      <c r="F37" s="149"/>
      <c r="G37" s="149"/>
      <c r="H37" s="1">
        <v>1.4999999999999999E-2</v>
      </c>
      <c r="I37" s="50">
        <f t="shared" si="0"/>
        <v>0</v>
      </c>
      <c r="J37" s="5"/>
    </row>
    <row r="38" spans="1:12" ht="13.6">
      <c r="A38" s="106" t="s">
        <v>13</v>
      </c>
      <c r="B38" s="149" t="s">
        <v>76</v>
      </c>
      <c r="C38" s="157"/>
      <c r="D38" s="157"/>
      <c r="E38" s="157"/>
      <c r="F38" s="157"/>
      <c r="G38" s="157"/>
      <c r="H38" s="1">
        <v>0.01</v>
      </c>
      <c r="I38" s="50">
        <f t="shared" si="0"/>
        <v>0</v>
      </c>
      <c r="J38" s="5"/>
    </row>
    <row r="39" spans="1:12" ht="13.6">
      <c r="A39" s="106" t="s">
        <v>14</v>
      </c>
      <c r="B39" s="149" t="s">
        <v>77</v>
      </c>
      <c r="C39" s="157"/>
      <c r="D39" s="157"/>
      <c r="E39" s="157"/>
      <c r="F39" s="157"/>
      <c r="G39" s="157"/>
      <c r="H39" s="1">
        <v>6.0000000000000001E-3</v>
      </c>
      <c r="I39" s="50">
        <f t="shared" si="0"/>
        <v>0</v>
      </c>
      <c r="J39" s="5"/>
    </row>
    <row r="40" spans="1:12" ht="13.6">
      <c r="A40" s="106" t="s">
        <v>15</v>
      </c>
      <c r="B40" s="149" t="s">
        <v>78</v>
      </c>
      <c r="C40" s="157"/>
      <c r="D40" s="157"/>
      <c r="E40" s="157"/>
      <c r="F40" s="157"/>
      <c r="G40" s="157"/>
      <c r="H40" s="1">
        <v>2E-3</v>
      </c>
      <c r="I40" s="50">
        <f t="shared" si="0"/>
        <v>0</v>
      </c>
      <c r="J40" s="5"/>
    </row>
    <row r="41" spans="1:12" ht="13.6">
      <c r="A41" s="106" t="s">
        <v>16</v>
      </c>
      <c r="B41" s="149" t="s">
        <v>79</v>
      </c>
      <c r="C41" s="157"/>
      <c r="D41" s="157"/>
      <c r="E41" s="157"/>
      <c r="F41" s="157"/>
      <c r="G41" s="157"/>
      <c r="H41" s="1">
        <v>0.08</v>
      </c>
      <c r="I41" s="50">
        <f t="shared" si="0"/>
        <v>0</v>
      </c>
      <c r="J41" s="5"/>
    </row>
    <row r="42" spans="1:12" ht="13.6">
      <c r="A42" s="143" t="s">
        <v>80</v>
      </c>
      <c r="B42" s="143"/>
      <c r="C42" s="143"/>
      <c r="D42" s="143"/>
      <c r="E42" s="143"/>
      <c r="F42" s="143"/>
      <c r="G42" s="143"/>
      <c r="H42" s="7">
        <f>SUM(H34:H41)</f>
        <v>0.36800000000000005</v>
      </c>
      <c r="I42" s="49">
        <f>TRUNC(SUM(I34:I41),2)</f>
        <v>0</v>
      </c>
      <c r="J42" s="5"/>
      <c r="K42" s="40"/>
    </row>
    <row r="43" spans="1:12" ht="13.6">
      <c r="A43" s="161"/>
      <c r="B43" s="161"/>
      <c r="C43" s="161"/>
      <c r="D43" s="161"/>
      <c r="E43" s="161"/>
      <c r="F43" s="161"/>
      <c r="G43" s="161"/>
      <c r="H43" s="161"/>
      <c r="I43" s="162"/>
      <c r="J43" s="5"/>
    </row>
    <row r="44" spans="1:12" ht="13.6">
      <c r="A44" s="151" t="s">
        <v>83</v>
      </c>
      <c r="B44" s="151"/>
      <c r="C44" s="151"/>
      <c r="D44" s="151"/>
      <c r="E44" s="151"/>
      <c r="F44" s="151"/>
      <c r="G44" s="151"/>
      <c r="H44" s="93"/>
      <c r="I44" s="108" t="s">
        <v>1</v>
      </c>
      <c r="J44" s="5"/>
    </row>
    <row r="45" spans="1:12" ht="13.6">
      <c r="A45" s="106" t="s">
        <v>9</v>
      </c>
      <c r="B45" s="150" t="s">
        <v>84</v>
      </c>
      <c r="C45" s="160"/>
      <c r="D45" s="160"/>
      <c r="E45" s="160"/>
      <c r="F45" s="160"/>
      <c r="G45" s="160"/>
      <c r="H45" s="114" t="s">
        <v>0</v>
      </c>
      <c r="I45" s="48">
        <f>Inf_BÁSICAS!F28</f>
        <v>0</v>
      </c>
      <c r="J45" s="5"/>
    </row>
    <row r="46" spans="1:12" ht="13.6">
      <c r="A46" s="106" t="s">
        <v>10</v>
      </c>
      <c r="B46" s="150" t="s">
        <v>85</v>
      </c>
      <c r="C46" s="160"/>
      <c r="D46" s="160"/>
      <c r="E46" s="160"/>
      <c r="F46" s="160"/>
      <c r="G46" s="160"/>
      <c r="H46" s="114" t="s">
        <v>0</v>
      </c>
      <c r="I46" s="48">
        <v>0</v>
      </c>
      <c r="J46" s="5"/>
    </row>
    <row r="47" spans="1:12" ht="13.6">
      <c r="A47" s="106" t="s">
        <v>11</v>
      </c>
      <c r="B47" s="150" t="s">
        <v>86</v>
      </c>
      <c r="C47" s="160"/>
      <c r="D47" s="160"/>
      <c r="E47" s="160"/>
      <c r="F47" s="160"/>
      <c r="G47" s="160"/>
      <c r="H47" s="114" t="s">
        <v>0</v>
      </c>
      <c r="I47" s="48">
        <v>0</v>
      </c>
      <c r="J47" s="5"/>
    </row>
    <row r="48" spans="1:12" ht="13.6">
      <c r="A48" s="106" t="s">
        <v>12</v>
      </c>
      <c r="B48" s="150" t="s">
        <v>3</v>
      </c>
      <c r="C48" s="160"/>
      <c r="D48" s="160"/>
      <c r="E48" s="160"/>
      <c r="F48" s="160"/>
      <c r="G48" s="160"/>
      <c r="H48" s="114" t="s">
        <v>0</v>
      </c>
      <c r="I48" s="48">
        <v>0</v>
      </c>
      <c r="J48" s="5"/>
    </row>
    <row r="49" spans="1:11" ht="13.6">
      <c r="A49" s="143" t="s">
        <v>87</v>
      </c>
      <c r="B49" s="143"/>
      <c r="C49" s="143"/>
      <c r="D49" s="143"/>
      <c r="E49" s="143"/>
      <c r="F49" s="143"/>
      <c r="G49" s="143"/>
      <c r="H49" s="143"/>
      <c r="I49" s="49">
        <f>TRUNC(SUM(I45:I48),2)</f>
        <v>0</v>
      </c>
      <c r="J49" s="5"/>
    </row>
    <row r="50" spans="1:11" ht="13.6">
      <c r="A50" s="161"/>
      <c r="B50" s="161"/>
      <c r="C50" s="161"/>
      <c r="D50" s="161"/>
      <c r="E50" s="161"/>
      <c r="F50" s="161"/>
      <c r="G50" s="161"/>
      <c r="H50" s="161"/>
      <c r="I50" s="162"/>
      <c r="J50" s="5"/>
    </row>
    <row r="51" spans="1:11" ht="14.3">
      <c r="A51" s="142" t="s">
        <v>88</v>
      </c>
      <c r="B51" s="142"/>
      <c r="C51" s="142"/>
      <c r="D51" s="142"/>
      <c r="E51" s="142"/>
      <c r="F51" s="142"/>
      <c r="G51" s="142"/>
      <c r="H51" s="142"/>
      <c r="I51" s="142"/>
      <c r="J51" s="5"/>
    </row>
    <row r="52" spans="1:11" ht="13.6">
      <c r="A52" s="144" t="s">
        <v>92</v>
      </c>
      <c r="B52" s="145"/>
      <c r="C52" s="145"/>
      <c r="D52" s="145"/>
      <c r="E52" s="145"/>
      <c r="F52" s="145"/>
      <c r="G52" s="145"/>
      <c r="H52" s="146"/>
      <c r="I52" s="108" t="s">
        <v>1</v>
      </c>
      <c r="J52" s="5"/>
    </row>
    <row r="53" spans="1:11" ht="13.6">
      <c r="A53" s="106" t="s">
        <v>89</v>
      </c>
      <c r="B53" s="152" t="s">
        <v>70</v>
      </c>
      <c r="C53" s="152"/>
      <c r="D53" s="152"/>
      <c r="E53" s="152"/>
      <c r="F53" s="152"/>
      <c r="G53" s="152"/>
      <c r="H53" s="152"/>
      <c r="I53" s="45">
        <f>I31</f>
        <v>0</v>
      </c>
      <c r="J53" s="5"/>
    </row>
    <row r="54" spans="1:11" ht="13.6">
      <c r="A54" s="107" t="s">
        <v>90</v>
      </c>
      <c r="B54" s="152" t="s">
        <v>72</v>
      </c>
      <c r="C54" s="152"/>
      <c r="D54" s="152"/>
      <c r="E54" s="152"/>
      <c r="F54" s="152"/>
      <c r="G54" s="152"/>
      <c r="H54" s="152"/>
      <c r="I54" s="46">
        <f>I42</f>
        <v>0</v>
      </c>
      <c r="J54" s="5"/>
    </row>
    <row r="55" spans="1:11" ht="13.6">
      <c r="A55" s="107" t="s">
        <v>91</v>
      </c>
      <c r="B55" s="152" t="s">
        <v>93</v>
      </c>
      <c r="C55" s="152"/>
      <c r="D55" s="152"/>
      <c r="E55" s="152"/>
      <c r="F55" s="152"/>
      <c r="G55" s="152"/>
      <c r="H55" s="152"/>
      <c r="I55" s="46">
        <f>I49</f>
        <v>0</v>
      </c>
      <c r="J55" s="5"/>
    </row>
    <row r="56" spans="1:11" ht="13.6">
      <c r="A56" s="143" t="s">
        <v>95</v>
      </c>
      <c r="B56" s="143"/>
      <c r="C56" s="143"/>
      <c r="D56" s="143"/>
      <c r="E56" s="143"/>
      <c r="F56" s="143"/>
      <c r="G56" s="143"/>
      <c r="H56" s="143"/>
      <c r="I56" s="47">
        <f>TRUNC(SUM(I53:I55),2)</f>
        <v>0</v>
      </c>
      <c r="J56" s="5"/>
    </row>
    <row r="57" spans="1:11" ht="13.6">
      <c r="A57" s="147"/>
      <c r="B57" s="148"/>
      <c r="C57" s="148"/>
      <c r="D57" s="148"/>
      <c r="E57" s="148"/>
      <c r="F57" s="148"/>
      <c r="G57" s="148"/>
      <c r="H57" s="148"/>
      <c r="I57" s="148"/>
      <c r="J57" s="5"/>
    </row>
    <row r="58" spans="1:11" ht="14.3">
      <c r="A58" s="142" t="s">
        <v>96</v>
      </c>
      <c r="B58" s="142"/>
      <c r="C58" s="142"/>
      <c r="D58" s="142"/>
      <c r="E58" s="142"/>
      <c r="F58" s="142"/>
      <c r="G58" s="142"/>
      <c r="H58" s="142"/>
      <c r="I58" s="142"/>
      <c r="J58" s="5"/>
    </row>
    <row r="59" spans="1:11" ht="13.6">
      <c r="A59" s="144" t="s">
        <v>97</v>
      </c>
      <c r="B59" s="145"/>
      <c r="C59" s="145"/>
      <c r="D59" s="145"/>
      <c r="E59" s="145"/>
      <c r="F59" s="145"/>
      <c r="G59" s="146"/>
      <c r="H59" s="108" t="s">
        <v>2</v>
      </c>
      <c r="I59" s="108" t="s">
        <v>1</v>
      </c>
      <c r="J59" s="5"/>
    </row>
    <row r="60" spans="1:11" ht="13.6">
      <c r="A60" s="106" t="s">
        <v>9</v>
      </c>
      <c r="B60" s="153" t="s">
        <v>100</v>
      </c>
      <c r="C60" s="154"/>
      <c r="D60" s="154"/>
      <c r="E60" s="154"/>
      <c r="F60" s="154"/>
      <c r="G60" s="154"/>
      <c r="H60" s="35">
        <f>(1/12*0.05)</f>
        <v>4.1666666666666666E-3</v>
      </c>
      <c r="I60" s="46">
        <f>$I$25*H60</f>
        <v>0</v>
      </c>
      <c r="J60" s="5"/>
      <c r="K60" s="119"/>
    </row>
    <row r="61" spans="1:11" ht="13.6">
      <c r="A61" s="106" t="s">
        <v>10</v>
      </c>
      <c r="B61" s="149" t="s">
        <v>99</v>
      </c>
      <c r="C61" s="149"/>
      <c r="D61" s="149"/>
      <c r="E61" s="149"/>
      <c r="F61" s="149"/>
      <c r="G61" s="149"/>
      <c r="H61" s="35">
        <f>0.08*H60</f>
        <v>3.3333333333333332E-4</v>
      </c>
      <c r="I61" s="50">
        <f>H61*I25</f>
        <v>0</v>
      </c>
      <c r="J61" s="5"/>
    </row>
    <row r="62" spans="1:11" ht="13.6">
      <c r="A62" s="106" t="s">
        <v>11</v>
      </c>
      <c r="B62" s="153" t="s">
        <v>101</v>
      </c>
      <c r="C62" s="154"/>
      <c r="D62" s="154"/>
      <c r="E62" s="154"/>
      <c r="F62" s="154"/>
      <c r="G62" s="154"/>
      <c r="H62" s="39">
        <f>(0.5*H61)</f>
        <v>1.6666666666666666E-4</v>
      </c>
      <c r="I62" s="50">
        <f>$I$25*H62</f>
        <v>0</v>
      </c>
      <c r="J62" s="5"/>
      <c r="K62" s="119"/>
    </row>
    <row r="63" spans="1:11" ht="13.6">
      <c r="A63" s="106" t="s">
        <v>12</v>
      </c>
      <c r="B63" s="149" t="s">
        <v>98</v>
      </c>
      <c r="C63" s="149"/>
      <c r="D63" s="149"/>
      <c r="E63" s="149"/>
      <c r="F63" s="149"/>
      <c r="G63" s="149"/>
      <c r="H63" s="1">
        <f>((1/30)*7)/12</f>
        <v>1.9444444444444445E-2</v>
      </c>
      <c r="I63" s="50">
        <f>$I$25*H63</f>
        <v>0</v>
      </c>
      <c r="J63" s="5"/>
    </row>
    <row r="64" spans="1:11" ht="13.6">
      <c r="A64" s="106" t="s">
        <v>13</v>
      </c>
      <c r="B64" s="149" t="s">
        <v>102</v>
      </c>
      <c r="C64" s="149"/>
      <c r="D64" s="149"/>
      <c r="E64" s="149"/>
      <c r="F64" s="149"/>
      <c r="G64" s="149"/>
      <c r="H64" s="44">
        <f>H42*H63</f>
        <v>7.1555555555555565E-3</v>
      </c>
      <c r="I64" s="50">
        <f>$I$25*H64</f>
        <v>0</v>
      </c>
      <c r="J64" s="5"/>
    </row>
    <row r="65" spans="1:10" ht="13.6">
      <c r="A65" s="106" t="s">
        <v>14</v>
      </c>
      <c r="B65" s="153" t="s">
        <v>103</v>
      </c>
      <c r="C65" s="153"/>
      <c r="D65" s="153"/>
      <c r="E65" s="153"/>
      <c r="F65" s="153"/>
      <c r="G65" s="153"/>
      <c r="H65" s="37">
        <f>0.5*0.08*H63</f>
        <v>7.7777777777777784E-4</v>
      </c>
      <c r="I65" s="50">
        <f>$I$25*H65</f>
        <v>0</v>
      </c>
      <c r="J65" s="5"/>
    </row>
    <row r="66" spans="1:10" ht="13.6">
      <c r="A66" s="106" t="s">
        <v>15</v>
      </c>
      <c r="B66" s="173" t="s">
        <v>160</v>
      </c>
      <c r="C66" s="174"/>
      <c r="D66" s="174"/>
      <c r="E66" s="174"/>
      <c r="F66" s="174"/>
      <c r="G66" s="175"/>
      <c r="H66" s="35">
        <f>0.08*0.5*0.9*((1)+(1/11)+(4/33))*100%</f>
        <v>4.3636363636363633E-2</v>
      </c>
      <c r="I66" s="50">
        <f>$I$25*H66</f>
        <v>0</v>
      </c>
      <c r="J66" s="5"/>
    </row>
    <row r="67" spans="1:10" ht="13.6">
      <c r="A67" s="143" t="s">
        <v>104</v>
      </c>
      <c r="B67" s="143"/>
      <c r="C67" s="143"/>
      <c r="D67" s="143"/>
      <c r="E67" s="143"/>
      <c r="F67" s="143"/>
      <c r="G67" s="143"/>
      <c r="H67" s="7">
        <f>TRUNC(SUM(H60:H66),4)</f>
        <v>7.5600000000000001E-2</v>
      </c>
      <c r="I67" s="49">
        <f>SUM(I60:I66)</f>
        <v>0</v>
      </c>
      <c r="J67" s="5"/>
    </row>
    <row r="68" spans="1:10" ht="13.6">
      <c r="A68" s="155"/>
      <c r="B68" s="156"/>
      <c r="C68" s="156"/>
      <c r="D68" s="156"/>
      <c r="E68" s="156"/>
      <c r="F68" s="156"/>
      <c r="G68" s="156"/>
      <c r="H68" s="156"/>
      <c r="I68" s="156"/>
      <c r="J68" s="5"/>
    </row>
    <row r="69" spans="1:10" ht="14.3">
      <c r="A69" s="142" t="s">
        <v>105</v>
      </c>
      <c r="B69" s="142"/>
      <c r="C69" s="142"/>
      <c r="D69" s="142"/>
      <c r="E69" s="142"/>
      <c r="F69" s="142"/>
      <c r="G69" s="142"/>
      <c r="H69" s="142"/>
      <c r="I69" s="142"/>
      <c r="J69" s="5"/>
    </row>
    <row r="70" spans="1:10" ht="13.6">
      <c r="A70" s="144" t="s">
        <v>106</v>
      </c>
      <c r="B70" s="145"/>
      <c r="C70" s="145"/>
      <c r="D70" s="145"/>
      <c r="E70" s="145"/>
      <c r="F70" s="145"/>
      <c r="G70" s="146"/>
      <c r="H70" s="108" t="s">
        <v>2</v>
      </c>
      <c r="I70" s="108" t="s">
        <v>1</v>
      </c>
      <c r="J70" s="5"/>
    </row>
    <row r="71" spans="1:10" ht="13.6">
      <c r="A71" s="106" t="s">
        <v>9</v>
      </c>
      <c r="B71" s="157" t="s">
        <v>107</v>
      </c>
      <c r="C71" s="157"/>
      <c r="D71" s="157"/>
      <c r="E71" s="157"/>
      <c r="F71" s="157"/>
      <c r="G71" s="157"/>
      <c r="H71" s="8">
        <v>0</v>
      </c>
      <c r="I71" s="50">
        <f t="shared" ref="I71:I76" si="1">$I$25*H71</f>
        <v>0</v>
      </c>
      <c r="J71" s="5"/>
    </row>
    <row r="72" spans="1:10" ht="13.6">
      <c r="A72" s="107" t="s">
        <v>10</v>
      </c>
      <c r="B72" s="153" t="s">
        <v>108</v>
      </c>
      <c r="C72" s="154"/>
      <c r="D72" s="154"/>
      <c r="E72" s="154"/>
      <c r="F72" s="154"/>
      <c r="G72" s="154"/>
      <c r="H72" s="29">
        <v>8.2000000000000007E-3</v>
      </c>
      <c r="I72" s="46">
        <f t="shared" si="1"/>
        <v>0</v>
      </c>
      <c r="J72" s="5"/>
    </row>
    <row r="73" spans="1:10" ht="13.6">
      <c r="A73" s="107" t="s">
        <v>11</v>
      </c>
      <c r="B73" s="154" t="s">
        <v>109</v>
      </c>
      <c r="C73" s="154"/>
      <c r="D73" s="154"/>
      <c r="E73" s="154"/>
      <c r="F73" s="154"/>
      <c r="G73" s="154"/>
      <c r="H73" s="29">
        <v>2.0000000000000001E-4</v>
      </c>
      <c r="I73" s="46">
        <f t="shared" si="1"/>
        <v>0</v>
      </c>
      <c r="J73" s="5"/>
    </row>
    <row r="74" spans="1:10" ht="13.6">
      <c r="A74" s="107" t="s">
        <v>12</v>
      </c>
      <c r="B74" s="153" t="s">
        <v>110</v>
      </c>
      <c r="C74" s="154"/>
      <c r="D74" s="154"/>
      <c r="E74" s="154"/>
      <c r="F74" s="154"/>
      <c r="G74" s="154"/>
      <c r="H74" s="35">
        <v>2.9999999999999997E-4</v>
      </c>
      <c r="I74" s="46">
        <f t="shared" si="1"/>
        <v>0</v>
      </c>
      <c r="J74" s="5"/>
    </row>
    <row r="75" spans="1:10" ht="13.6">
      <c r="A75" s="107" t="s">
        <v>13</v>
      </c>
      <c r="B75" s="149" t="s">
        <v>24</v>
      </c>
      <c r="C75" s="149"/>
      <c r="D75" s="149"/>
      <c r="E75" s="149"/>
      <c r="F75" s="149"/>
      <c r="G75" s="149"/>
      <c r="H75" s="29">
        <v>6.1000000000000004E-3</v>
      </c>
      <c r="I75" s="46">
        <f t="shared" si="1"/>
        <v>0</v>
      </c>
      <c r="J75" s="5"/>
    </row>
    <row r="76" spans="1:10" ht="13.6">
      <c r="A76" s="106" t="s">
        <v>14</v>
      </c>
      <c r="B76" s="154" t="s">
        <v>3</v>
      </c>
      <c r="C76" s="154"/>
      <c r="D76" s="154"/>
      <c r="E76" s="154"/>
      <c r="F76" s="154"/>
      <c r="G76" s="154"/>
      <c r="H76" s="29">
        <v>0</v>
      </c>
      <c r="I76" s="46">
        <f t="shared" si="1"/>
        <v>0</v>
      </c>
      <c r="J76" s="5"/>
    </row>
    <row r="77" spans="1:10" ht="13.6">
      <c r="A77" s="143" t="s">
        <v>21</v>
      </c>
      <c r="B77" s="143"/>
      <c r="C77" s="143"/>
      <c r="D77" s="143"/>
      <c r="E77" s="143"/>
      <c r="F77" s="143"/>
      <c r="G77" s="143"/>
      <c r="H77" s="7">
        <f>TRUNC(SUM(H71:H76),4)</f>
        <v>1.4800000000000001E-2</v>
      </c>
      <c r="I77" s="49">
        <f>TRUNC(SUM(I71:I76),2)</f>
        <v>0</v>
      </c>
      <c r="J77" s="5"/>
    </row>
    <row r="78" spans="1:10" ht="13.6">
      <c r="A78" s="158"/>
      <c r="B78" s="159"/>
      <c r="C78" s="159"/>
      <c r="D78" s="159"/>
      <c r="E78" s="159"/>
      <c r="F78" s="159"/>
      <c r="G78" s="159"/>
      <c r="H78" s="159"/>
      <c r="I78" s="159"/>
      <c r="J78" s="5"/>
    </row>
    <row r="79" spans="1:10" ht="13.6">
      <c r="A79" s="144" t="s">
        <v>111</v>
      </c>
      <c r="B79" s="145"/>
      <c r="C79" s="145"/>
      <c r="D79" s="145"/>
      <c r="E79" s="145"/>
      <c r="F79" s="145"/>
      <c r="G79" s="146"/>
      <c r="H79" s="108" t="s">
        <v>2</v>
      </c>
      <c r="I79" s="108" t="s">
        <v>1</v>
      </c>
      <c r="J79" s="5"/>
    </row>
    <row r="80" spans="1:10" ht="13.6">
      <c r="A80" s="106" t="s">
        <v>9</v>
      </c>
      <c r="B80" s="157" t="s">
        <v>112</v>
      </c>
      <c r="C80" s="157"/>
      <c r="D80" s="157"/>
      <c r="E80" s="157"/>
      <c r="F80" s="157"/>
      <c r="G80" s="157"/>
      <c r="H80" s="8">
        <v>0</v>
      </c>
      <c r="I80" s="50">
        <f>$I$25*H80</f>
        <v>0</v>
      </c>
      <c r="J80" s="5"/>
    </row>
    <row r="81" spans="1:10" ht="13.6">
      <c r="A81" s="143" t="s">
        <v>23</v>
      </c>
      <c r="B81" s="143"/>
      <c r="C81" s="143"/>
      <c r="D81" s="143"/>
      <c r="E81" s="143"/>
      <c r="F81" s="143"/>
      <c r="G81" s="143"/>
      <c r="H81" s="7">
        <f>TRUNC(SUM(H80),4)</f>
        <v>0</v>
      </c>
      <c r="I81" s="49">
        <f>TRUNC(SUM(I80),2)</f>
        <v>0</v>
      </c>
      <c r="J81" s="5"/>
    </row>
    <row r="82" spans="1:10" ht="13.6">
      <c r="A82" s="220"/>
      <c r="B82" s="221"/>
      <c r="C82" s="221"/>
      <c r="D82" s="221"/>
      <c r="E82" s="221"/>
      <c r="F82" s="221"/>
      <c r="G82" s="221"/>
      <c r="H82" s="221"/>
      <c r="I82" s="221"/>
      <c r="J82" s="5"/>
    </row>
    <row r="83" spans="1:10" ht="14.3">
      <c r="A83" s="142" t="s">
        <v>113</v>
      </c>
      <c r="B83" s="142"/>
      <c r="C83" s="142"/>
      <c r="D83" s="142"/>
      <c r="E83" s="142"/>
      <c r="F83" s="142"/>
      <c r="G83" s="142"/>
      <c r="H83" s="142"/>
      <c r="I83" s="142"/>
      <c r="J83" s="5"/>
    </row>
    <row r="84" spans="1:10" ht="13.6">
      <c r="A84" s="151" t="s">
        <v>114</v>
      </c>
      <c r="B84" s="151"/>
      <c r="C84" s="151"/>
      <c r="D84" s="151"/>
      <c r="E84" s="151"/>
      <c r="F84" s="151"/>
      <c r="G84" s="151"/>
      <c r="H84" s="151"/>
      <c r="I84" s="108" t="s">
        <v>1</v>
      </c>
      <c r="J84" s="5"/>
    </row>
    <row r="85" spans="1:10" ht="13.6">
      <c r="A85" s="106" t="s">
        <v>27</v>
      </c>
      <c r="B85" s="152" t="s">
        <v>108</v>
      </c>
      <c r="C85" s="152"/>
      <c r="D85" s="152"/>
      <c r="E85" s="152"/>
      <c r="F85" s="152"/>
      <c r="G85" s="152"/>
      <c r="H85" s="152"/>
      <c r="I85" s="45">
        <f>I77</f>
        <v>0</v>
      </c>
      <c r="J85" s="5"/>
    </row>
    <row r="86" spans="1:10" ht="13.6">
      <c r="A86" s="107" t="s">
        <v>28</v>
      </c>
      <c r="B86" s="152" t="s">
        <v>115</v>
      </c>
      <c r="C86" s="152"/>
      <c r="D86" s="152"/>
      <c r="E86" s="152"/>
      <c r="F86" s="152"/>
      <c r="G86" s="152"/>
      <c r="H86" s="152"/>
      <c r="I86" s="46">
        <f>I81</f>
        <v>0</v>
      </c>
      <c r="J86" s="5"/>
    </row>
    <row r="87" spans="1:10" ht="13.6">
      <c r="A87" s="143" t="s">
        <v>116</v>
      </c>
      <c r="B87" s="143"/>
      <c r="C87" s="143"/>
      <c r="D87" s="143"/>
      <c r="E87" s="143"/>
      <c r="F87" s="143"/>
      <c r="G87" s="143"/>
      <c r="H87" s="143"/>
      <c r="I87" s="47">
        <f>TRUNC(SUM(I85:I86),2)</f>
        <v>0</v>
      </c>
      <c r="J87" s="5"/>
    </row>
    <row r="88" spans="1:10" ht="13.6">
      <c r="A88" s="147"/>
      <c r="B88" s="148"/>
      <c r="C88" s="148"/>
      <c r="D88" s="148"/>
      <c r="E88" s="148"/>
      <c r="F88" s="148"/>
      <c r="G88" s="148"/>
      <c r="H88" s="148"/>
      <c r="I88" s="148"/>
      <c r="J88" s="5"/>
    </row>
    <row r="89" spans="1:10" ht="14.3">
      <c r="A89" s="142" t="s">
        <v>117</v>
      </c>
      <c r="B89" s="142"/>
      <c r="C89" s="142"/>
      <c r="D89" s="142"/>
      <c r="E89" s="142"/>
      <c r="F89" s="142"/>
      <c r="G89" s="142"/>
      <c r="H89" s="142"/>
      <c r="I89" s="142"/>
      <c r="J89" s="5"/>
    </row>
    <row r="90" spans="1:10" ht="13.6">
      <c r="A90" s="144" t="s">
        <v>18</v>
      </c>
      <c r="B90" s="145"/>
      <c r="C90" s="145"/>
      <c r="D90" s="145"/>
      <c r="E90" s="145"/>
      <c r="F90" s="145"/>
      <c r="G90" s="146"/>
      <c r="H90" s="108"/>
      <c r="I90" s="108" t="s">
        <v>1</v>
      </c>
      <c r="J90" s="5"/>
    </row>
    <row r="91" spans="1:10" ht="13.6">
      <c r="A91" s="106" t="s">
        <v>9</v>
      </c>
      <c r="B91" s="150" t="s">
        <v>118</v>
      </c>
      <c r="C91" s="150"/>
      <c r="D91" s="150"/>
      <c r="E91" s="150"/>
      <c r="F91" s="150"/>
      <c r="G91" s="150"/>
      <c r="H91" s="114" t="s">
        <v>0</v>
      </c>
      <c r="I91" s="45">
        <f>Inf_BÁSICAS!F30</f>
        <v>0</v>
      </c>
      <c r="J91" s="5"/>
    </row>
    <row r="92" spans="1:10" ht="13.6">
      <c r="A92" s="106" t="s">
        <v>10</v>
      </c>
      <c r="B92" s="150" t="s">
        <v>19</v>
      </c>
      <c r="C92" s="150"/>
      <c r="D92" s="150"/>
      <c r="E92" s="150"/>
      <c r="F92" s="150"/>
      <c r="G92" s="150"/>
      <c r="H92" s="114" t="s">
        <v>0</v>
      </c>
      <c r="I92" s="45">
        <v>0</v>
      </c>
      <c r="J92" s="5"/>
    </row>
    <row r="93" spans="1:10" ht="13.6">
      <c r="A93" s="112" t="s">
        <v>11</v>
      </c>
      <c r="B93" s="150" t="s">
        <v>20</v>
      </c>
      <c r="C93" s="150"/>
      <c r="D93" s="150"/>
      <c r="E93" s="150"/>
      <c r="F93" s="150"/>
      <c r="G93" s="150"/>
      <c r="H93" s="114" t="s">
        <v>0</v>
      </c>
      <c r="I93" s="45">
        <v>0</v>
      </c>
      <c r="J93" s="5"/>
    </row>
    <row r="94" spans="1:10" ht="13.6">
      <c r="A94" s="112" t="s">
        <v>12</v>
      </c>
      <c r="B94" s="160" t="s">
        <v>3</v>
      </c>
      <c r="C94" s="160"/>
      <c r="D94" s="160"/>
      <c r="E94" s="160"/>
      <c r="F94" s="160"/>
      <c r="G94" s="160"/>
      <c r="H94" s="114" t="s">
        <v>0</v>
      </c>
      <c r="I94" s="45">
        <v>0</v>
      </c>
      <c r="J94" s="5"/>
    </row>
    <row r="95" spans="1:10" ht="13.6">
      <c r="A95" s="143" t="s">
        <v>119</v>
      </c>
      <c r="B95" s="143"/>
      <c r="C95" s="143"/>
      <c r="D95" s="143"/>
      <c r="E95" s="143"/>
      <c r="F95" s="143"/>
      <c r="G95" s="143"/>
      <c r="H95" s="7" t="s">
        <v>0</v>
      </c>
      <c r="I95" s="49">
        <f>TRUNC(SUM(I91:I94),2)</f>
        <v>0</v>
      </c>
      <c r="J95" s="5"/>
    </row>
    <row r="96" spans="1:10" ht="13.6">
      <c r="A96" s="147"/>
      <c r="B96" s="148"/>
      <c r="C96" s="148"/>
      <c r="D96" s="148"/>
      <c r="E96" s="148"/>
      <c r="F96" s="148"/>
      <c r="G96" s="148"/>
      <c r="H96" s="148"/>
      <c r="I96" s="148"/>
      <c r="J96" s="5"/>
    </row>
    <row r="97" spans="1:12" ht="14.3">
      <c r="A97" s="142" t="s">
        <v>120</v>
      </c>
      <c r="B97" s="142"/>
      <c r="C97" s="142"/>
      <c r="D97" s="142"/>
      <c r="E97" s="142"/>
      <c r="F97" s="142"/>
      <c r="G97" s="142"/>
      <c r="H97" s="142"/>
      <c r="I97" s="142"/>
      <c r="J97" s="5"/>
    </row>
    <row r="98" spans="1:12" ht="13.6">
      <c r="A98" s="144" t="s">
        <v>26</v>
      </c>
      <c r="B98" s="145"/>
      <c r="C98" s="145"/>
      <c r="D98" s="145"/>
      <c r="E98" s="145"/>
      <c r="F98" s="145"/>
      <c r="G98" s="146"/>
      <c r="H98" s="108" t="s">
        <v>2</v>
      </c>
      <c r="I98" s="108" t="s">
        <v>1</v>
      </c>
      <c r="J98" s="5"/>
    </row>
    <row r="99" spans="1:12" ht="13.6">
      <c r="A99" s="106" t="s">
        <v>9</v>
      </c>
      <c r="B99" s="149" t="s">
        <v>29</v>
      </c>
      <c r="C99" s="149"/>
      <c r="D99" s="149"/>
      <c r="E99" s="149"/>
      <c r="F99" s="149"/>
      <c r="G99" s="149"/>
      <c r="H99" s="53">
        <f>Inf_BÁSICAS!F31</f>
        <v>0</v>
      </c>
      <c r="I99" s="52">
        <f>TRUNC(H99*I114,2)</f>
        <v>0</v>
      </c>
      <c r="J99" s="5"/>
    </row>
    <row r="100" spans="1:12" ht="13.6">
      <c r="A100" s="107" t="s">
        <v>10</v>
      </c>
      <c r="B100" s="149" t="s">
        <v>4</v>
      </c>
      <c r="C100" s="149"/>
      <c r="D100" s="149"/>
      <c r="E100" s="149"/>
      <c r="F100" s="149"/>
      <c r="G100" s="149"/>
      <c r="H100" s="53">
        <f>Inf_BÁSICAS!F32</f>
        <v>0</v>
      </c>
      <c r="I100" s="52">
        <f>TRUNC(H100*(I99+I114),2)</f>
        <v>0</v>
      </c>
      <c r="J100" s="5"/>
    </row>
    <row r="101" spans="1:12" ht="13.6">
      <c r="A101" s="106" t="s">
        <v>11</v>
      </c>
      <c r="B101" s="222" t="s">
        <v>61</v>
      </c>
      <c r="C101" s="222"/>
      <c r="D101" s="222"/>
      <c r="E101" s="222"/>
      <c r="F101" s="222"/>
      <c r="G101" s="222"/>
      <c r="H101" s="117">
        <f>SUM(H102:H104)</f>
        <v>8.6499999999999994E-2</v>
      </c>
      <c r="I101" s="118">
        <f>((I99+I100+I114)/(1-H101))-(I99+I100+I114)</f>
        <v>0</v>
      </c>
      <c r="J101" s="5"/>
    </row>
    <row r="102" spans="1:12" ht="13.6">
      <c r="A102" s="107" t="s">
        <v>62</v>
      </c>
      <c r="B102" s="149" t="s">
        <v>58</v>
      </c>
      <c r="C102" s="149"/>
      <c r="D102" s="149"/>
      <c r="E102" s="149"/>
      <c r="F102" s="149"/>
      <c r="G102" s="149"/>
      <c r="H102" s="32">
        <v>6.4999999999999997E-3</v>
      </c>
      <c r="I102" s="54">
        <f>((H102*$I$101)/$H$101)</f>
        <v>0</v>
      </c>
      <c r="J102" s="5"/>
    </row>
    <row r="103" spans="1:12" ht="13.6">
      <c r="A103" s="107" t="s">
        <v>63</v>
      </c>
      <c r="B103" s="149" t="s">
        <v>59</v>
      </c>
      <c r="C103" s="149"/>
      <c r="D103" s="149"/>
      <c r="E103" s="149"/>
      <c r="F103" s="149"/>
      <c r="G103" s="149"/>
      <c r="H103" s="32">
        <v>0.03</v>
      </c>
      <c r="I103" s="54">
        <f>((H103*$I$101)/$H$101)</f>
        <v>0</v>
      </c>
      <c r="J103" s="5"/>
    </row>
    <row r="104" spans="1:12" ht="13.6">
      <c r="A104" s="107" t="s">
        <v>64</v>
      </c>
      <c r="B104" s="149" t="s">
        <v>60</v>
      </c>
      <c r="C104" s="149"/>
      <c r="D104" s="149"/>
      <c r="E104" s="149"/>
      <c r="F104" s="149"/>
      <c r="G104" s="149"/>
      <c r="H104" s="32">
        <v>0.05</v>
      </c>
      <c r="I104" s="54">
        <f>((H104*$I$101)/$H$101)</f>
        <v>0</v>
      </c>
      <c r="J104" s="5"/>
    </row>
    <row r="105" spans="1:12" ht="13.6">
      <c r="A105" s="143" t="s">
        <v>121</v>
      </c>
      <c r="B105" s="143"/>
      <c r="C105" s="143"/>
      <c r="D105" s="143"/>
      <c r="E105" s="143"/>
      <c r="F105" s="143"/>
      <c r="G105" s="143"/>
      <c r="H105" s="115">
        <f>SUM(H99:H104)</f>
        <v>0.17299999999999999</v>
      </c>
      <c r="I105" s="47">
        <f>TRUNC(SUM(I99+I100+I102+I103+I104),2)</f>
        <v>0</v>
      </c>
      <c r="J105" s="5"/>
    </row>
    <row r="106" spans="1:12">
      <c r="A106" s="105"/>
      <c r="B106" s="194"/>
      <c r="C106" s="194"/>
      <c r="D106" s="194"/>
      <c r="E106" s="194"/>
      <c r="F106" s="194"/>
      <c r="G106" s="194"/>
      <c r="H106" s="194"/>
      <c r="I106" s="194"/>
    </row>
    <row r="107" spans="1:12" ht="14.3">
      <c r="A107" s="142" t="s">
        <v>122</v>
      </c>
      <c r="B107" s="142"/>
      <c r="C107" s="142"/>
      <c r="D107" s="142"/>
      <c r="E107" s="142"/>
      <c r="F107" s="142"/>
      <c r="G107" s="142"/>
      <c r="H107" s="142"/>
      <c r="I107" s="142"/>
      <c r="K107" s="36"/>
    </row>
    <row r="108" spans="1:12" ht="13.6">
      <c r="A108" s="151" t="s">
        <v>30</v>
      </c>
      <c r="B108" s="151"/>
      <c r="C108" s="151"/>
      <c r="D108" s="151"/>
      <c r="E108" s="151"/>
      <c r="F108" s="151"/>
      <c r="G108" s="151"/>
      <c r="H108" s="151"/>
      <c r="I108" s="108" t="s">
        <v>1</v>
      </c>
    </row>
    <row r="109" spans="1:12">
      <c r="A109" s="109" t="s">
        <v>9</v>
      </c>
      <c r="B109" s="193" t="str">
        <f>A19</f>
        <v>MÓDULO 1 - COMPOSIÇÃO DA REMUNERAÇÃO</v>
      </c>
      <c r="C109" s="193"/>
      <c r="D109" s="193"/>
      <c r="E109" s="193"/>
      <c r="F109" s="193"/>
      <c r="G109" s="193"/>
      <c r="H109" s="193"/>
      <c r="I109" s="52">
        <f>I25</f>
        <v>0</v>
      </c>
    </row>
    <row r="110" spans="1:12">
      <c r="A110" s="55" t="s">
        <v>10</v>
      </c>
      <c r="B110" s="193" t="str">
        <f>A27</f>
        <v>MÓDULO 2 – ENCARGOS E BENEFÍCIOS ANUAIS, MENSAIS E DIÁRIOS</v>
      </c>
      <c r="C110" s="193"/>
      <c r="D110" s="193"/>
      <c r="E110" s="193"/>
      <c r="F110" s="193"/>
      <c r="G110" s="193"/>
      <c r="H110" s="193"/>
      <c r="I110" s="54">
        <f>I56</f>
        <v>0</v>
      </c>
    </row>
    <row r="111" spans="1:12" ht="13.6">
      <c r="A111" s="55" t="s">
        <v>11</v>
      </c>
      <c r="B111" s="193" t="str">
        <f>A58</f>
        <v>MÓDULO 3 – PROVISÃO PARA RESCISÃO</v>
      </c>
      <c r="C111" s="193"/>
      <c r="D111" s="193"/>
      <c r="E111" s="193"/>
      <c r="F111" s="193"/>
      <c r="G111" s="193"/>
      <c r="H111" s="193"/>
      <c r="I111" s="54">
        <f>I67</f>
        <v>0</v>
      </c>
      <c r="K111" s="36"/>
    </row>
    <row r="112" spans="1:12" ht="13.6">
      <c r="A112" s="56" t="s">
        <v>12</v>
      </c>
      <c r="B112" s="193" t="str">
        <f>A69</f>
        <v>MÓDULO 4 – CUSTO DE REPOSIÇÃO DO PROFISSIONAL AUSENTE</v>
      </c>
      <c r="C112" s="193"/>
      <c r="D112" s="193"/>
      <c r="E112" s="193"/>
      <c r="F112" s="193"/>
      <c r="G112" s="193"/>
      <c r="H112" s="193"/>
      <c r="I112" s="54">
        <f>I87</f>
        <v>0</v>
      </c>
      <c r="K112" s="36"/>
      <c r="L112" s="33"/>
    </row>
    <row r="113" spans="1:13">
      <c r="A113" s="57" t="s">
        <v>13</v>
      </c>
      <c r="B113" s="193" t="str">
        <f>A89</f>
        <v>MÓDULO 5 – INSUMOS DIVERSOS</v>
      </c>
      <c r="C113" s="193"/>
      <c r="D113" s="193"/>
      <c r="E113" s="193"/>
      <c r="F113" s="193"/>
      <c r="G113" s="193"/>
      <c r="H113" s="193"/>
      <c r="I113" s="54">
        <f>I95</f>
        <v>0</v>
      </c>
    </row>
    <row r="114" spans="1:13" ht="13.6">
      <c r="A114" s="107"/>
      <c r="B114" s="143" t="s">
        <v>123</v>
      </c>
      <c r="C114" s="143"/>
      <c r="D114" s="143"/>
      <c r="E114" s="143"/>
      <c r="F114" s="143"/>
      <c r="G114" s="143"/>
      <c r="H114" s="143"/>
      <c r="I114" s="47">
        <f>TRUNC(SUM(I109:I113),2)</f>
        <v>0</v>
      </c>
      <c r="K114" s="33"/>
      <c r="L114" s="33"/>
      <c r="M114" s="33"/>
    </row>
    <row r="115" spans="1:13">
      <c r="A115" s="56" t="s">
        <v>14</v>
      </c>
      <c r="B115" s="193" t="str">
        <f>A97</f>
        <v>MÓDULO 6 – CUSTOS INDIRETOS, TRIBUTOS E LUCRO</v>
      </c>
      <c r="C115" s="193"/>
      <c r="D115" s="193"/>
      <c r="E115" s="193"/>
      <c r="F115" s="193"/>
      <c r="G115" s="193"/>
      <c r="H115" s="193"/>
      <c r="I115" s="50">
        <f>I105</f>
        <v>0</v>
      </c>
    </row>
    <row r="116" spans="1:13" ht="13.6">
      <c r="A116" s="143" t="s">
        <v>124</v>
      </c>
      <c r="B116" s="143"/>
      <c r="C116" s="143"/>
      <c r="D116" s="143"/>
      <c r="E116" s="143"/>
      <c r="F116" s="143"/>
      <c r="G116" s="143"/>
      <c r="H116" s="143"/>
      <c r="I116" s="47">
        <f>TRUNC(SUM(I114:I115),2)</f>
        <v>0</v>
      </c>
      <c r="K116" s="33"/>
      <c r="L116" s="33"/>
    </row>
    <row r="117" spans="1:13">
      <c r="I117" s="33"/>
    </row>
    <row r="118" spans="1:13" ht="13.6" hidden="1">
      <c r="A118" s="105"/>
      <c r="B118" s="180" t="s">
        <v>32</v>
      </c>
      <c r="C118" s="180"/>
      <c r="D118" s="180"/>
      <c r="E118" s="180"/>
      <c r="F118" s="180"/>
      <c r="G118" s="180"/>
      <c r="H118" s="3"/>
      <c r="I118" s="3"/>
    </row>
    <row r="119" spans="1:13" ht="40.6" hidden="1" customHeight="1">
      <c r="A119" s="187" t="s">
        <v>34</v>
      </c>
      <c r="B119" s="188"/>
      <c r="C119" s="187" t="s">
        <v>35</v>
      </c>
      <c r="D119" s="188"/>
      <c r="E119" s="187" t="s">
        <v>37</v>
      </c>
      <c r="F119" s="188"/>
      <c r="G119" s="25" t="s">
        <v>36</v>
      </c>
      <c r="H119" s="26" t="s">
        <v>33</v>
      </c>
      <c r="I119" s="11" t="s">
        <v>1</v>
      </c>
    </row>
    <row r="120" spans="1:13" hidden="1">
      <c r="A120" s="191" t="s">
        <v>38</v>
      </c>
      <c r="B120" s="192"/>
      <c r="C120" s="201" t="s">
        <v>42</v>
      </c>
      <c r="D120" s="202"/>
      <c r="E120" s="189"/>
      <c r="F120" s="190"/>
      <c r="G120" s="15" t="s">
        <v>42</v>
      </c>
      <c r="H120" s="21"/>
      <c r="I120" s="18">
        <v>0</v>
      </c>
    </row>
    <row r="121" spans="1:13" hidden="1">
      <c r="A121" s="203" t="s">
        <v>39</v>
      </c>
      <c r="B121" s="204"/>
      <c r="C121" s="197" t="s">
        <v>42</v>
      </c>
      <c r="D121" s="198"/>
      <c r="E121" s="199"/>
      <c r="F121" s="200"/>
      <c r="G121" s="6" t="s">
        <v>42</v>
      </c>
      <c r="H121" s="22"/>
      <c r="I121" s="19">
        <v>0</v>
      </c>
    </row>
    <row r="122" spans="1:13" hidden="1">
      <c r="A122" s="203" t="s">
        <v>40</v>
      </c>
      <c r="B122" s="204"/>
      <c r="C122" s="197" t="s">
        <v>42</v>
      </c>
      <c r="D122" s="198"/>
      <c r="E122" s="199"/>
      <c r="F122" s="200"/>
      <c r="G122" s="6" t="s">
        <v>42</v>
      </c>
      <c r="H122" s="22"/>
      <c r="I122" s="19">
        <v>0</v>
      </c>
    </row>
    <row r="123" spans="1:13" hidden="1">
      <c r="A123" s="203" t="s">
        <v>41</v>
      </c>
      <c r="B123" s="204"/>
      <c r="C123" s="197" t="s">
        <v>42</v>
      </c>
      <c r="D123" s="198"/>
      <c r="E123" s="199"/>
      <c r="F123" s="200"/>
      <c r="G123" s="6" t="s">
        <v>42</v>
      </c>
      <c r="H123" s="22"/>
      <c r="I123" s="19">
        <v>0</v>
      </c>
    </row>
    <row r="124" spans="1:13" ht="13.6" hidden="1">
      <c r="A124" s="217"/>
      <c r="B124" s="155"/>
      <c r="C124" s="199"/>
      <c r="D124" s="200"/>
      <c r="E124" s="199"/>
      <c r="F124" s="200"/>
      <c r="G124" s="16"/>
      <c r="H124" s="23"/>
      <c r="I124" s="19"/>
    </row>
    <row r="125" spans="1:13" ht="14.3" hidden="1" thickBot="1">
      <c r="A125" s="218"/>
      <c r="B125" s="219"/>
      <c r="C125" s="195"/>
      <c r="D125" s="196"/>
      <c r="E125" s="195"/>
      <c r="F125" s="196"/>
      <c r="G125" s="17"/>
      <c r="H125" s="24"/>
      <c r="I125" s="20"/>
    </row>
    <row r="126" spans="1:13" ht="14.3" hidden="1" thickBot="1">
      <c r="A126" s="214" t="s">
        <v>43</v>
      </c>
      <c r="B126" s="215"/>
      <c r="C126" s="215"/>
      <c r="D126" s="215"/>
      <c r="E126" s="215"/>
      <c r="F126" s="215"/>
      <c r="G126" s="215"/>
      <c r="H126" s="216"/>
      <c r="I126" s="9">
        <f>SUM(I124:I125)</f>
        <v>0</v>
      </c>
    </row>
    <row r="127" spans="1:13" hidden="1"/>
    <row r="128" spans="1:13" ht="13.6" hidden="1">
      <c r="A128" s="105" t="s">
        <v>44</v>
      </c>
      <c r="B128" s="180" t="s">
        <v>45</v>
      </c>
      <c r="C128" s="180"/>
      <c r="D128" s="180"/>
      <c r="E128" s="180"/>
      <c r="F128" s="180"/>
      <c r="G128" s="180"/>
      <c r="H128" s="3"/>
      <c r="I128" s="3"/>
    </row>
    <row r="129" spans="1:9" ht="14.3" hidden="1" thickBot="1">
      <c r="A129" s="208" t="s">
        <v>46</v>
      </c>
      <c r="B129" s="209"/>
      <c r="C129" s="209"/>
      <c r="D129" s="209"/>
      <c r="E129" s="209"/>
      <c r="F129" s="209"/>
      <c r="G129" s="209"/>
      <c r="H129" s="209"/>
      <c r="I129" s="210"/>
    </row>
    <row r="130" spans="1:9" ht="14.3" hidden="1" thickBot="1">
      <c r="A130" s="27"/>
      <c r="B130" s="211" t="s">
        <v>47</v>
      </c>
      <c r="C130" s="212"/>
      <c r="D130" s="212"/>
      <c r="E130" s="212"/>
      <c r="F130" s="212"/>
      <c r="G130" s="212"/>
      <c r="H130" s="213"/>
      <c r="I130" s="11" t="s">
        <v>1</v>
      </c>
    </row>
    <row r="131" spans="1:9" hidden="1">
      <c r="A131" s="110" t="s">
        <v>9</v>
      </c>
      <c r="B131" s="181" t="s">
        <v>48</v>
      </c>
      <c r="C131" s="182"/>
      <c r="D131" s="182"/>
      <c r="E131" s="182"/>
      <c r="F131" s="182"/>
      <c r="G131" s="182"/>
      <c r="H131" s="183"/>
      <c r="I131" s="14">
        <f>I102</f>
        <v>0</v>
      </c>
    </row>
    <row r="132" spans="1:9" hidden="1">
      <c r="A132" s="12" t="s">
        <v>10</v>
      </c>
      <c r="B132" s="184" t="s">
        <v>49</v>
      </c>
      <c r="C132" s="185"/>
      <c r="D132" s="185"/>
      <c r="E132" s="185"/>
      <c r="F132" s="185"/>
      <c r="G132" s="185"/>
      <c r="H132" s="186"/>
      <c r="I132" s="13" t="e">
        <f>#REF!</f>
        <v>#REF!</v>
      </c>
    </row>
    <row r="133" spans="1:9" ht="13.6" hidden="1" thickBot="1">
      <c r="A133" s="12" t="s">
        <v>11</v>
      </c>
      <c r="B133" s="205" t="s">
        <v>50</v>
      </c>
      <c r="C133" s="206"/>
      <c r="D133" s="206"/>
      <c r="E133" s="206"/>
      <c r="F133" s="206"/>
      <c r="G133" s="206"/>
      <c r="H133" s="207"/>
      <c r="I133" s="13">
        <f>I105</f>
        <v>0</v>
      </c>
    </row>
    <row r="134" spans="1:9" ht="14.3" hidden="1" thickBot="1">
      <c r="A134" s="177" t="s">
        <v>25</v>
      </c>
      <c r="B134" s="178"/>
      <c r="C134" s="178"/>
      <c r="D134" s="178"/>
      <c r="E134" s="178"/>
      <c r="F134" s="178"/>
      <c r="G134" s="178"/>
      <c r="H134" s="179"/>
      <c r="I134" s="9" t="e">
        <f>SUM(I131:I133)</f>
        <v>#REF!</v>
      </c>
    </row>
    <row r="135" spans="1:9" hidden="1">
      <c r="A135" s="28" t="s">
        <v>22</v>
      </c>
      <c r="B135" t="s">
        <v>51</v>
      </c>
    </row>
    <row r="136" spans="1:9" hidden="1"/>
    <row r="137" spans="1:9" hidden="1"/>
    <row r="138" spans="1:9" ht="13.6">
      <c r="A138" s="38"/>
      <c r="B138" s="38"/>
    </row>
    <row r="139" spans="1:9" ht="13.6">
      <c r="A139" s="36"/>
      <c r="B139" s="38"/>
      <c r="E139" s="40"/>
    </row>
    <row r="142" spans="1:9">
      <c r="A142" s="40"/>
    </row>
    <row r="143" spans="1:9">
      <c r="A143" s="40"/>
    </row>
  </sheetData>
  <sheetProtection sheet="1" objects="1" scenarios="1"/>
  <mergeCells count="147">
    <mergeCell ref="B133:H133"/>
    <mergeCell ref="A134:H134"/>
    <mergeCell ref="A126:H126"/>
    <mergeCell ref="B128:G128"/>
    <mergeCell ref="A129:I129"/>
    <mergeCell ref="B130:H130"/>
    <mergeCell ref="B131:H131"/>
    <mergeCell ref="B132:H132"/>
    <mergeCell ref="A124:B124"/>
    <mergeCell ref="C124:D124"/>
    <mergeCell ref="E124:F124"/>
    <mergeCell ref="A125:B125"/>
    <mergeCell ref="C125:D125"/>
    <mergeCell ref="E125:F125"/>
    <mergeCell ref="A122:B122"/>
    <mergeCell ref="C122:D122"/>
    <mergeCell ref="E122:F122"/>
    <mergeCell ref="A123:B123"/>
    <mergeCell ref="C123:D123"/>
    <mergeCell ref="E123:F123"/>
    <mergeCell ref="A120:B120"/>
    <mergeCell ref="C120:D120"/>
    <mergeCell ref="E120:F120"/>
    <mergeCell ref="A121:B121"/>
    <mergeCell ref="C121:D121"/>
    <mergeCell ref="E121:F121"/>
    <mergeCell ref="B115:H115"/>
    <mergeCell ref="A116:H116"/>
    <mergeCell ref="B118:G118"/>
    <mergeCell ref="A119:B119"/>
    <mergeCell ref="C119:D119"/>
    <mergeCell ref="E119:F119"/>
    <mergeCell ref="B109:H109"/>
    <mergeCell ref="B110:H110"/>
    <mergeCell ref="B111:H111"/>
    <mergeCell ref="B112:H112"/>
    <mergeCell ref="B113:H113"/>
    <mergeCell ref="B114:H114"/>
    <mergeCell ref="B103:G103"/>
    <mergeCell ref="B104:G104"/>
    <mergeCell ref="A105:G105"/>
    <mergeCell ref="B106:I106"/>
    <mergeCell ref="A107:I107"/>
    <mergeCell ref="A108:H108"/>
    <mergeCell ref="A97:I97"/>
    <mergeCell ref="A98:G98"/>
    <mergeCell ref="B99:G99"/>
    <mergeCell ref="B100:G100"/>
    <mergeCell ref="B101:G101"/>
    <mergeCell ref="B102:G102"/>
    <mergeCell ref="B91:G91"/>
    <mergeCell ref="B92:G92"/>
    <mergeCell ref="B93:G93"/>
    <mergeCell ref="B94:G94"/>
    <mergeCell ref="A95:G95"/>
    <mergeCell ref="A96:I96"/>
    <mergeCell ref="B85:H85"/>
    <mergeCell ref="B86:H86"/>
    <mergeCell ref="A87:H87"/>
    <mergeCell ref="A88:I88"/>
    <mergeCell ref="A89:I89"/>
    <mergeCell ref="A90:G90"/>
    <mergeCell ref="A79:G79"/>
    <mergeCell ref="B80:G80"/>
    <mergeCell ref="A81:G81"/>
    <mergeCell ref="A82:I82"/>
    <mergeCell ref="A83:I83"/>
    <mergeCell ref="A84:H84"/>
    <mergeCell ref="B73:G73"/>
    <mergeCell ref="B74:G74"/>
    <mergeCell ref="B75:G75"/>
    <mergeCell ref="B76:G76"/>
    <mergeCell ref="A77:G77"/>
    <mergeCell ref="A78:I78"/>
    <mergeCell ref="A67:G67"/>
    <mergeCell ref="A68:I68"/>
    <mergeCell ref="A69:I69"/>
    <mergeCell ref="A70:G70"/>
    <mergeCell ref="B71:G71"/>
    <mergeCell ref="B72:G72"/>
    <mergeCell ref="B61:G61"/>
    <mergeCell ref="B62:G62"/>
    <mergeCell ref="B63:G63"/>
    <mergeCell ref="B64:G64"/>
    <mergeCell ref="B65:G65"/>
    <mergeCell ref="B66:G66"/>
    <mergeCell ref="B55:H55"/>
    <mergeCell ref="A56:H56"/>
    <mergeCell ref="A57:I57"/>
    <mergeCell ref="A58:I58"/>
    <mergeCell ref="A59:G59"/>
    <mergeCell ref="B60:G60"/>
    <mergeCell ref="A49:H49"/>
    <mergeCell ref="A50:I50"/>
    <mergeCell ref="A51:I51"/>
    <mergeCell ref="A52:H52"/>
    <mergeCell ref="B53:H53"/>
    <mergeCell ref="B54:H54"/>
    <mergeCell ref="A43:I43"/>
    <mergeCell ref="A44:G44"/>
    <mergeCell ref="B45:G45"/>
    <mergeCell ref="B46:G46"/>
    <mergeCell ref="B47:G47"/>
    <mergeCell ref="B48:G48"/>
    <mergeCell ref="B37:G37"/>
    <mergeCell ref="B38:G38"/>
    <mergeCell ref="B39:G39"/>
    <mergeCell ref="B40:G40"/>
    <mergeCell ref="B41:G41"/>
    <mergeCell ref="A42:G42"/>
    <mergeCell ref="A31:G31"/>
    <mergeCell ref="A32:I32"/>
    <mergeCell ref="A33:G33"/>
    <mergeCell ref="B34:G34"/>
    <mergeCell ref="B35:G35"/>
    <mergeCell ref="B36:G36"/>
    <mergeCell ref="B24:G24"/>
    <mergeCell ref="A25:H25"/>
    <mergeCell ref="A27:I27"/>
    <mergeCell ref="A28:G28"/>
    <mergeCell ref="B29:G29"/>
    <mergeCell ref="B30:G30"/>
    <mergeCell ref="A18:I18"/>
    <mergeCell ref="A19:I19"/>
    <mergeCell ref="B20:G20"/>
    <mergeCell ref="B21:G21"/>
    <mergeCell ref="B22:G22"/>
    <mergeCell ref="B23:G23"/>
    <mergeCell ref="A12:I12"/>
    <mergeCell ref="B13:H13"/>
    <mergeCell ref="B14:H14"/>
    <mergeCell ref="B15:H15"/>
    <mergeCell ref="B16:H16"/>
    <mergeCell ref="B17:H17"/>
    <mergeCell ref="A8:I8"/>
    <mergeCell ref="A9:B9"/>
    <mergeCell ref="C9:D9"/>
    <mergeCell ref="E9:I9"/>
    <mergeCell ref="A10:B10"/>
    <mergeCell ref="C10:D10"/>
    <mergeCell ref="E10:I10"/>
    <mergeCell ref="A1:I1"/>
    <mergeCell ref="A2:I2"/>
    <mergeCell ref="B3:H3"/>
    <mergeCell ref="B4:H4"/>
    <mergeCell ref="B5:H5"/>
    <mergeCell ref="B6:H6"/>
  </mergeCell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dimension ref="A1:G15"/>
  <sheetViews>
    <sheetView workbookViewId="0">
      <selection activeCell="G13" sqref="G13"/>
    </sheetView>
  </sheetViews>
  <sheetFormatPr defaultRowHeight="12.9"/>
  <cols>
    <col min="1" max="1" width="4.375" style="120" customWidth="1"/>
    <col min="2" max="2" width="19.25" customWidth="1"/>
    <col min="3" max="3" width="20.75" customWidth="1"/>
    <col min="4" max="4" width="22.875" customWidth="1"/>
    <col min="5" max="5" width="21.625" customWidth="1"/>
    <col min="6" max="6" width="21.375" customWidth="1"/>
    <col min="7" max="7" width="21.75" customWidth="1"/>
  </cols>
  <sheetData>
    <row r="1" spans="1:7" ht="30.75" customHeight="1">
      <c r="A1" s="227" t="s">
        <v>173</v>
      </c>
      <c r="B1" s="227"/>
      <c r="C1" s="227"/>
      <c r="D1" s="227"/>
      <c r="E1" s="227"/>
      <c r="F1" s="227"/>
      <c r="G1" s="227"/>
    </row>
    <row r="2" spans="1:7" s="122" customFormat="1" ht="64.55" customHeight="1">
      <c r="A2" s="226" t="s">
        <v>162</v>
      </c>
      <c r="B2" s="226"/>
      <c r="C2" s="124" t="s">
        <v>163</v>
      </c>
      <c r="D2" s="124" t="s">
        <v>164</v>
      </c>
      <c r="E2" s="124" t="s">
        <v>165</v>
      </c>
      <c r="F2" s="124" t="s">
        <v>170</v>
      </c>
      <c r="G2" s="124" t="s">
        <v>172</v>
      </c>
    </row>
    <row r="3" spans="1:7" s="123" customFormat="1" ht="27" customHeight="1">
      <c r="A3" s="125" t="s">
        <v>166</v>
      </c>
      <c r="B3" s="126" t="str">
        <f>Médico!I16</f>
        <v>Médico</v>
      </c>
      <c r="C3" s="127">
        <f>Médico!I116</f>
        <v>324.05</v>
      </c>
      <c r="D3" s="121">
        <v>1</v>
      </c>
      <c r="E3" s="127">
        <f>D3*C3</f>
        <v>324.05</v>
      </c>
      <c r="F3" s="121">
        <v>1</v>
      </c>
      <c r="G3" s="127">
        <f>F3*E3</f>
        <v>324.05</v>
      </c>
    </row>
    <row r="4" spans="1:7" s="123" customFormat="1" ht="27" customHeight="1">
      <c r="A4" s="125" t="s">
        <v>167</v>
      </c>
      <c r="B4" s="126" t="str">
        <f>Odontóloga!I16</f>
        <v>Odontólogo</v>
      </c>
      <c r="C4" s="127">
        <f>Odontóloga!I116</f>
        <v>324.05</v>
      </c>
      <c r="D4" s="121">
        <v>1</v>
      </c>
      <c r="E4" s="127">
        <f t="shared" ref="E4:E6" si="0">D4*C4</f>
        <v>324.05</v>
      </c>
      <c r="F4" s="121">
        <v>1</v>
      </c>
      <c r="G4" s="127">
        <f t="shared" ref="G4:G6" si="1">F4*E4</f>
        <v>324.05</v>
      </c>
    </row>
    <row r="5" spans="1:7" s="123" customFormat="1" ht="27" customHeight="1">
      <c r="A5" s="125" t="s">
        <v>168</v>
      </c>
      <c r="B5" s="126" t="str">
        <f>ASB!I16</f>
        <v>ASB</v>
      </c>
      <c r="C5" s="127">
        <f>ASB!I116</f>
        <v>324.05</v>
      </c>
      <c r="D5" s="121">
        <v>1</v>
      </c>
      <c r="E5" s="127">
        <f t="shared" si="0"/>
        <v>324.05</v>
      </c>
      <c r="F5" s="121">
        <v>1</v>
      </c>
      <c r="G5" s="127">
        <f t="shared" si="1"/>
        <v>324.05</v>
      </c>
    </row>
    <row r="6" spans="1:7" s="123" customFormat="1" ht="27" customHeight="1">
      <c r="A6" s="125" t="s">
        <v>169</v>
      </c>
      <c r="B6" s="126" t="str">
        <f>Psicóloga!I16</f>
        <v>Psicólogo</v>
      </c>
      <c r="C6" s="127">
        <f>Psicóloga!I116</f>
        <v>0</v>
      </c>
      <c r="D6" s="121">
        <v>1</v>
      </c>
      <c r="E6" s="127">
        <f t="shared" si="0"/>
        <v>0</v>
      </c>
      <c r="F6" s="121">
        <v>1</v>
      </c>
      <c r="G6" s="127">
        <f t="shared" si="1"/>
        <v>0</v>
      </c>
    </row>
    <row r="7" spans="1:7" ht="21.1" customHeight="1">
      <c r="A7" s="225" t="s">
        <v>171</v>
      </c>
      <c r="B7" s="225"/>
      <c r="C7" s="225"/>
      <c r="D7" s="225"/>
      <c r="E7" s="225"/>
      <c r="F7" s="225"/>
      <c r="G7" s="130">
        <f>SUM(G3:G6)</f>
        <v>972.15000000000009</v>
      </c>
    </row>
    <row r="10" spans="1:7" ht="21.1" customHeight="1">
      <c r="A10" s="227" t="s">
        <v>174</v>
      </c>
      <c r="B10" s="227"/>
      <c r="C10" s="227"/>
      <c r="D10" s="227"/>
      <c r="E10" s="227"/>
      <c r="F10" s="227"/>
      <c r="G10" s="227"/>
    </row>
    <row r="11" spans="1:7" s="128" customFormat="1" ht="23.3" customHeight="1">
      <c r="A11" s="228" t="s">
        <v>177</v>
      </c>
      <c r="B11" s="228"/>
      <c r="C11" s="228"/>
      <c r="D11" s="228"/>
      <c r="E11" s="228"/>
      <c r="F11" s="228"/>
      <c r="G11" s="228"/>
    </row>
    <row r="12" spans="1:7" s="123" customFormat="1" ht="21.1" customHeight="1">
      <c r="A12" s="225" t="s">
        <v>175</v>
      </c>
      <c r="B12" s="225"/>
      <c r="C12" s="225"/>
      <c r="D12" s="225"/>
      <c r="E12" s="225"/>
      <c r="F12" s="225"/>
      <c r="G12" s="126" t="s">
        <v>1</v>
      </c>
    </row>
    <row r="13" spans="1:7" ht="23.95" customHeight="1">
      <c r="A13" s="116" t="s">
        <v>9</v>
      </c>
      <c r="B13" s="152" t="s">
        <v>176</v>
      </c>
      <c r="C13" s="152"/>
      <c r="D13" s="152"/>
      <c r="E13" s="152"/>
      <c r="F13" s="152"/>
      <c r="G13" s="129">
        <f>G7</f>
        <v>972.15000000000009</v>
      </c>
    </row>
    <row r="14" spans="1:7" ht="23.95" customHeight="1">
      <c r="A14" s="116" t="s">
        <v>10</v>
      </c>
      <c r="B14" s="152" t="s">
        <v>178</v>
      </c>
      <c r="C14" s="152"/>
      <c r="D14" s="152"/>
      <c r="E14" s="152"/>
      <c r="F14" s="152"/>
      <c r="G14" s="129">
        <f>G13*12</f>
        <v>11665.800000000001</v>
      </c>
    </row>
    <row r="15" spans="1:7" ht="18" customHeight="1"/>
  </sheetData>
  <sheetProtection sheet="1" objects="1" scenarios="1"/>
  <mergeCells count="8">
    <mergeCell ref="A12:F12"/>
    <mergeCell ref="B14:F14"/>
    <mergeCell ref="B13:F13"/>
    <mergeCell ref="A2:B2"/>
    <mergeCell ref="A1:G1"/>
    <mergeCell ref="A7:F7"/>
    <mergeCell ref="A10:G10"/>
    <mergeCell ref="A11:G1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Inf_BÁSICAS</vt:lpstr>
      <vt:lpstr>Médico</vt:lpstr>
      <vt:lpstr>Odontóloga</vt:lpstr>
      <vt:lpstr>ASB</vt:lpstr>
      <vt:lpstr>Psicóloga</vt:lpstr>
      <vt:lpstr>QUADRO-RESUMO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João Carlos Coelho Filho</cp:lastModifiedBy>
  <cp:lastPrinted>2017-05-27T18:29:27Z</cp:lastPrinted>
  <dcterms:created xsi:type="dcterms:W3CDTF">2010-12-08T17:56:29Z</dcterms:created>
  <dcterms:modified xsi:type="dcterms:W3CDTF">2017-12-22T18:09:33Z</dcterms:modified>
</cp:coreProperties>
</file>